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ml.chartshapes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drawings/drawing14.xml" ContentType="application/vnd.openxmlformats-officedocument.drawingml.chartshapes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drawings/drawing17.xml" ContentType="application/vnd.openxmlformats-officedocument.drawingml.chartshapes+xml"/>
  <Override PartName="/xl/drawings/drawing18.xml" ContentType="application/vnd.openxmlformats-officedocument.drawingml.chartshapes+xml"/>
  <Override PartName="/xl/drawings/drawing19.xml" ContentType="application/vnd.openxmlformats-officedocument.drawingml.chartshapes+xml"/>
  <Override PartName="/xl/drawings/drawing2.xml" ContentType="application/vnd.openxmlformats-officedocument.drawingml.chartshapes+xml"/>
  <Override PartName="/xl/drawings/drawing20.xml" ContentType="application/vnd.openxmlformats-officedocument.drawing+xml"/>
  <Override PartName="/xl/drawings/drawing21.xml" ContentType="application/vnd.openxmlformats-officedocument.drawingml.chartshapes+xml"/>
  <Override PartName="/xl/drawings/drawing22.xml" ContentType="application/vnd.openxmlformats-officedocument.drawingml.chartshapes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drawings/drawing25.xml" ContentType="application/vnd.openxmlformats-officedocument.drawingml.chartshapes+xml"/>
  <Override PartName="/xl/drawings/drawing26.xml" ContentType="application/vnd.openxmlformats-officedocument.drawingml.chartshapes+xml"/>
  <Override PartName="/xl/drawings/drawing27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ml.chartshapes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ml.chartshap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DH Parameters Table" sheetId="1" r:id="rId1"/>
    <sheet name="FR3" sheetId="2" r:id="rId2"/>
    <sheet name="FR3-WMS" sheetId="8" r:id="rId3"/>
    <sheet name="FR3-WML" sheetId="9" r:id="rId4"/>
    <sheet name="FR3-C" sheetId="10" r:id="rId5"/>
    <sheet name="FR5" sheetId="3" r:id="rId6"/>
    <sheet name="FR10" sheetId="4" r:id="rId7"/>
    <sheet name="FR16" sheetId="5" r:id="rId8"/>
    <sheet name="FR20" sheetId="6" r:id="rId9"/>
    <sheet name="FR30" sheetId="7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<sst xmlns="http://schemas.openxmlformats.org/spreadsheetml/2006/main" count="478" uniqueCount="45">
  <si>
    <t>Statement: D-H parameters are from the website of FAIR
August 2023 - © by FAIR INNOVATION all rights reserved</t>
  </si>
  <si>
    <t>Denavit-Hartenberg-Parameter</t>
  </si>
  <si>
    <t>FR3</t>
  </si>
  <si>
    <t>Link i</t>
  </si>
  <si>
    <t>θi</t>
  </si>
  <si>
    <t>di</t>
  </si>
  <si>
    <t>ai</t>
  </si>
  <si>
    <t>αi</t>
  </si>
  <si>
    <t>d1</t>
  </si>
  <si>
    <t>pi/2</t>
  </si>
  <si>
    <t>a2</t>
  </si>
  <si>
    <t>a3</t>
  </si>
  <si>
    <t>d4</t>
  </si>
  <si>
    <t>d5</t>
  </si>
  <si>
    <t>-pi/2</t>
  </si>
  <si>
    <t>d6</t>
  </si>
  <si>
    <t>FR3-WMS</t>
  </si>
  <si>
    <t>FR3-WML</t>
  </si>
  <si>
    <t>FR3-C</t>
  </si>
  <si>
    <t>FR5</t>
  </si>
  <si>
    <t>FR10</t>
  </si>
  <si>
    <t>FR16</t>
  </si>
  <si>
    <t>FR20</t>
  </si>
  <si>
    <t>FR30</t>
  </si>
  <si>
    <t>Joint angle in rad</t>
  </si>
  <si>
    <t>Θ [Grad]</t>
  </si>
  <si>
    <t>Θ [rad]</t>
  </si>
  <si>
    <t>d [m]</t>
  </si>
  <si>
    <t>a [m]</t>
  </si>
  <si>
    <t>α [rad]</t>
  </si>
  <si>
    <t xml:space="preserve">Joint1（Joint 1） </t>
  </si>
  <si>
    <t>Joint2（Joint 2）</t>
  </si>
  <si>
    <t>D-H transformation matrix</t>
  </si>
  <si>
    <t>Joint3（Joint 3）</t>
  </si>
  <si>
    <t>Joint4（Joint 4）</t>
  </si>
  <si>
    <t>Joint5（Joint 5）</t>
  </si>
  <si>
    <t>Joint6（Joint 6）</t>
  </si>
  <si>
    <t>Joint坐标
（The coordinate position of the joint）</t>
  </si>
  <si>
    <t>X</t>
  </si>
  <si>
    <t>Y</t>
  </si>
  <si>
    <t>Z</t>
  </si>
  <si>
    <t>beta</t>
  </si>
  <si>
    <t>alpha</t>
  </si>
  <si>
    <t>gamma</t>
  </si>
  <si>
    <t>5T6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</si>
</sst>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000"/>
  </numFmts>
  <fonts count="40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8"/>
      <color theme="1"/>
      <name val="Microsoft YaHei UI"/>
      <charset val="134"/>
    </font>
    <font>
      <b/>
      <sz val="12"/>
      <color rgb="FF303030"/>
      <name val="Roboto"/>
      <charset val="134"/>
    </font>
    <font>
      <b/>
      <sz val="10"/>
      <color rgb="FF303030"/>
      <name val="Roboto"/>
      <charset val="134"/>
    </font>
    <font>
      <sz val="10"/>
      <color rgb="FF303030"/>
      <name val="Roboto"/>
      <charset val="134"/>
    </font>
    <font>
      <sz val="10"/>
      <color theme="1"/>
      <name val="Roboto"/>
      <charset val="134"/>
    </font>
    <font>
      <sz val="11"/>
      <color theme="0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rgb="FFFFC000"/>
      <name val="等线"/>
      <charset val="134"/>
      <scheme val="minor"/>
    </font>
    <font>
      <b/>
      <sz val="11"/>
      <color rgb="FF7030A0"/>
      <name val="等线"/>
      <charset val="134"/>
      <scheme val="minor"/>
    </font>
    <font>
      <b/>
      <sz val="11"/>
      <color rgb="FF00B050"/>
      <name val="等线"/>
      <charset val="134"/>
      <scheme val="minor"/>
    </font>
    <font>
      <sz val="9"/>
      <color theme="1"/>
      <name val="Microsoft YaHei UI"/>
      <charset val="134"/>
    </font>
    <font>
      <sz val="11"/>
      <color rgb="FF000000"/>
      <name val="等线"/>
      <charset val="134"/>
      <scheme val="minor"/>
    </font>
    <font>
      <b/>
      <sz val="14"/>
      <color rgb="FF000000"/>
      <name val="等线"/>
      <charset val="134"/>
      <scheme val="minor"/>
    </font>
    <font>
      <b/>
      <sz val="14"/>
      <color rgb="FF000000"/>
      <name val="Calibri"/>
      <charset val="134"/>
    </font>
    <font>
      <b/>
      <sz val="11"/>
      <color rgb="FF000000"/>
      <name val="等线"/>
      <charset val="134"/>
      <scheme val="minor"/>
    </font>
    <font>
      <sz val="10"/>
      <color rgb="FF00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3" tint="0.39997558519241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6CCAC"/>
        <bgColor indexed="64"/>
      </patternFill>
    </fill>
    <fill>
      <patternFill patternType="solid">
        <fgColor rgb="FFAEB9CC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8" borderId="15" applyNumberFormat="0" applyAlignment="0" applyProtection="0">
      <alignment vertical="center"/>
    </xf>
    <xf numFmtId="0" fontId="30" fillId="19" borderId="16" applyNumberFormat="0" applyAlignment="0" applyProtection="0">
      <alignment vertical="center"/>
    </xf>
    <xf numFmtId="0" fontId="31" fillId="19" borderId="15" applyNumberFormat="0" applyAlignment="0" applyProtection="0">
      <alignment vertical="center"/>
    </xf>
    <xf numFmtId="0" fontId="32" fillId="20" borderId="1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2" borderId="0" xfId="0" applyFill="1" applyAlignment="1"/>
    <xf numFmtId="0" fontId="0" fillId="3" borderId="0" xfId="0" applyFill="1" applyAlignment="1"/>
    <xf numFmtId="0" fontId="0" fillId="4" borderId="0" xfId="0" applyFill="1" applyAlignment="1"/>
    <xf numFmtId="0" fontId="1" fillId="4" borderId="0" xfId="0" applyFont="1" applyFill="1" applyAlignment="1">
      <alignment horizontal="center" textRotation="90"/>
    </xf>
    <xf numFmtId="0" fontId="0" fillId="3" borderId="0" xfId="0" applyFill="1" applyAlignment="1">
      <alignment horizontal="center" textRotation="90"/>
    </xf>
    <xf numFmtId="0" fontId="0" fillId="2" borderId="0" xfId="0" applyFill="1" applyAlignment="1">
      <alignment horizontal="center" textRotation="90"/>
    </xf>
    <xf numFmtId="0" fontId="0" fillId="4" borderId="0" xfId="0" applyFont="1" applyFill="1" applyAlignment="1">
      <alignment horizontal="center" textRotation="90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vertical="center" wrapText="1"/>
    </xf>
    <xf numFmtId="0" fontId="0" fillId="6" borderId="0" xfId="0" applyFill="1" applyAlignment="1"/>
    <xf numFmtId="0" fontId="6" fillId="6" borderId="4" xfId="0" applyFont="1" applyFill="1" applyBorder="1" applyAlignment="1">
      <alignment horizontal="center" vertical="center" wrapText="1"/>
    </xf>
    <xf numFmtId="2" fontId="7" fillId="6" borderId="4" xfId="0" applyNumberFormat="1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176" fontId="7" fillId="6" borderId="4" xfId="0" applyNumberFormat="1" applyFont="1" applyFill="1" applyBorder="1" applyAlignment="1">
      <alignment horizontal="center" vertical="center" wrapText="1"/>
    </xf>
    <xf numFmtId="0" fontId="0" fillId="7" borderId="0" xfId="0" applyFill="1" applyAlignment="1"/>
    <xf numFmtId="0" fontId="6" fillId="7" borderId="4" xfId="0" applyFont="1" applyFill="1" applyBorder="1" applyAlignment="1">
      <alignment horizontal="center" vertical="center" wrapText="1"/>
    </xf>
    <xf numFmtId="2" fontId="7" fillId="7" borderId="4" xfId="0" applyNumberFormat="1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176" fontId="7" fillId="7" borderId="4" xfId="0" applyNumberFormat="1" applyFont="1" applyFill="1" applyBorder="1" applyAlignment="1">
      <alignment horizontal="center" vertical="center" wrapText="1"/>
    </xf>
    <xf numFmtId="0" fontId="0" fillId="8" borderId="0" xfId="0" applyFill="1" applyAlignment="1"/>
    <xf numFmtId="0" fontId="0" fillId="6" borderId="0" xfId="0" applyFill="1" applyAlignment="1">
      <alignment horizontal="center" textRotation="90"/>
    </xf>
    <xf numFmtId="0" fontId="6" fillId="8" borderId="4" xfId="0" applyFont="1" applyFill="1" applyBorder="1" applyAlignment="1">
      <alignment horizontal="center" vertical="center" wrapText="1"/>
    </xf>
    <xf numFmtId="2" fontId="7" fillId="8" borderId="4" xfId="0" applyNumberFormat="1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176" fontId="7" fillId="8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2" fontId="7" fillId="2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76" fontId="7" fillId="2" borderId="4" xfId="0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textRotation="90"/>
    </xf>
    <xf numFmtId="0" fontId="6" fillId="3" borderId="4" xfId="0" applyFont="1" applyFill="1" applyBorder="1" applyAlignment="1">
      <alignment horizontal="center" vertical="center" wrapText="1"/>
    </xf>
    <xf numFmtId="2" fontId="7" fillId="3" borderId="4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6" fontId="7" fillId="3" borderId="4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2" fontId="8" fillId="4" borderId="4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176" fontId="8" fillId="4" borderId="4" xfId="0" applyNumberFormat="1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 textRotation="90"/>
    </xf>
    <xf numFmtId="0" fontId="0" fillId="0" borderId="3" xfId="0" applyBorder="1">
      <alignment vertical="center"/>
    </xf>
    <xf numFmtId="0" fontId="0" fillId="6" borderId="4" xfId="0" applyFill="1" applyBorder="1" applyAlignment="1"/>
    <xf numFmtId="0" fontId="0" fillId="6" borderId="5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7" borderId="4" xfId="0" applyFill="1" applyBorder="1" applyAlignment="1"/>
    <xf numFmtId="0" fontId="0" fillId="8" borderId="0" xfId="0" applyFill="1" applyAlignment="1">
      <alignment textRotation="90"/>
    </xf>
    <xf numFmtId="0" fontId="0" fillId="0" borderId="3" xfId="0" applyBorder="1" applyAlignment="1">
      <alignment horizontal="center" vertical="center"/>
    </xf>
    <xf numFmtId="0" fontId="0" fillId="8" borderId="4" xfId="0" applyFill="1" applyBorder="1" applyAlignment="1"/>
    <xf numFmtId="0" fontId="0" fillId="2" borderId="4" xfId="0" applyFill="1" applyBorder="1" applyAlignment="1"/>
    <xf numFmtId="176" fontId="0" fillId="2" borderId="4" xfId="0" applyNumberFormat="1" applyFill="1" applyBorder="1" applyAlignment="1"/>
    <xf numFmtId="0" fontId="0" fillId="3" borderId="4" xfId="0" applyFill="1" applyBorder="1" applyAlignment="1"/>
    <xf numFmtId="176" fontId="0" fillId="3" borderId="4" xfId="0" applyNumberFormat="1" applyFill="1" applyBorder="1" applyAlignment="1"/>
    <xf numFmtId="0" fontId="9" fillId="0" borderId="0" xfId="0" applyFont="1">
      <alignment vertical="center"/>
    </xf>
    <xf numFmtId="0" fontId="10" fillId="4" borderId="4" xfId="0" applyFont="1" applyFill="1" applyBorder="1" applyAlignment="1"/>
    <xf numFmtId="176" fontId="10" fillId="4" borderId="4" xfId="0" applyNumberFormat="1" applyFont="1" applyFill="1" applyBorder="1" applyAlignment="1"/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9" fillId="0" borderId="0" xfId="0" applyFont="1" applyAlignment="1"/>
    <xf numFmtId="0" fontId="9" fillId="0" borderId="5" xfId="0" applyFont="1" applyBorder="1" applyAlignment="1"/>
    <xf numFmtId="177" fontId="0" fillId="0" borderId="4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177" fontId="12" fillId="0" borderId="4" xfId="0" applyNumberFormat="1" applyFont="1" applyBorder="1" applyAlignment="1">
      <alignment horizontal="center" vertical="center"/>
    </xf>
    <xf numFmtId="177" fontId="13" fillId="0" borderId="4" xfId="0" applyNumberFormat="1" applyFont="1" applyBorder="1" applyAlignment="1">
      <alignment horizontal="center" vertical="center"/>
    </xf>
    <xf numFmtId="177" fontId="14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177" fontId="0" fillId="0" borderId="0" xfId="0" applyNumberFormat="1" applyAlignment="1">
      <alignment horizontal="center"/>
    </xf>
    <xf numFmtId="0" fontId="0" fillId="0" borderId="0" xfId="0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6" fillId="0" borderId="0" xfId="0" applyFont="1">
      <alignment vertical="center"/>
    </xf>
    <xf numFmtId="0" fontId="16" fillId="9" borderId="0" xfId="0" applyFont="1" applyFill="1" applyAlignment="1">
      <alignment horizontal="center" vertical="center"/>
    </xf>
    <xf numFmtId="0" fontId="17" fillId="9" borderId="0" xfId="0" applyFont="1" applyFill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19" fillId="9" borderId="0" xfId="0" applyFont="1" applyFill="1" applyAlignment="1">
      <alignment horizontal="center" vertical="center"/>
    </xf>
    <xf numFmtId="49" fontId="16" fillId="9" borderId="0" xfId="0" applyNumberFormat="1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center" vertical="center"/>
    </xf>
    <xf numFmtId="0" fontId="18" fillId="6" borderId="0" xfId="0" applyFont="1" applyFill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6" fillId="6" borderId="0" xfId="0" applyNumberFormat="1" applyFont="1" applyFill="1" applyAlignment="1">
      <alignment horizontal="center" vertical="center"/>
    </xf>
    <xf numFmtId="0" fontId="16" fillId="10" borderId="0" xfId="0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0" fontId="18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horizontal="center" vertical="center"/>
    </xf>
    <xf numFmtId="49" fontId="16" fillId="10" borderId="0" xfId="0" applyNumberFormat="1" applyFont="1" applyFill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7" fillId="11" borderId="0" xfId="0" applyFont="1" applyFill="1" applyAlignment="1">
      <alignment horizontal="center" vertical="center"/>
    </xf>
    <xf numFmtId="0" fontId="18" fillId="11" borderId="0" xfId="0" applyFont="1" applyFill="1" applyAlignment="1">
      <alignment horizontal="center" vertical="center"/>
    </xf>
    <xf numFmtId="0" fontId="19" fillId="11" borderId="0" xfId="0" applyFont="1" applyFill="1" applyAlignment="1">
      <alignment horizontal="center" vertical="center"/>
    </xf>
    <xf numFmtId="49" fontId="16" fillId="11" borderId="0" xfId="0" applyNumberFormat="1" applyFont="1" applyFill="1" applyAlignment="1">
      <alignment horizontal="center" vertical="center"/>
    </xf>
    <xf numFmtId="0" fontId="16" fillId="12" borderId="0" xfId="0" applyFont="1" applyFill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18" fillId="12" borderId="0" xfId="0" applyFont="1" applyFill="1" applyAlignment="1">
      <alignment horizontal="center" vertical="center"/>
    </xf>
    <xf numFmtId="0" fontId="19" fillId="12" borderId="0" xfId="0" applyFont="1" applyFill="1" applyAlignment="1">
      <alignment horizontal="center" vertical="center"/>
    </xf>
    <xf numFmtId="49" fontId="16" fillId="12" borderId="0" xfId="0" applyNumberFormat="1" applyFont="1" applyFill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0" fontId="20" fillId="0" borderId="0" xfId="0" applyFont="1">
      <alignment vertical="center"/>
    </xf>
    <xf numFmtId="0" fontId="17" fillId="13" borderId="0" xfId="0" applyFont="1" applyFill="1" applyAlignment="1">
      <alignment horizontal="center" vertical="center"/>
    </xf>
    <xf numFmtId="0" fontId="18" fillId="13" borderId="0" xfId="0" applyFont="1" applyFill="1" applyAlignment="1">
      <alignment horizontal="center" vertical="center"/>
    </xf>
    <xf numFmtId="0" fontId="19" fillId="13" borderId="0" xfId="0" applyFont="1" applyFill="1" applyAlignment="1">
      <alignment horizontal="center" vertical="center"/>
    </xf>
    <xf numFmtId="49" fontId="16" fillId="13" borderId="0" xfId="0" applyNumberFormat="1" applyFont="1" applyFill="1" applyAlignment="1">
      <alignment horizontal="center" vertical="center"/>
    </xf>
    <xf numFmtId="0" fontId="16" fillId="14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14" borderId="0" xfId="0" applyFont="1" applyFill="1" applyAlignment="1">
      <alignment horizontal="center" vertical="center"/>
    </xf>
    <xf numFmtId="0" fontId="18" fillId="14" borderId="0" xfId="0" applyFont="1" applyFill="1" applyAlignment="1">
      <alignment horizontal="center" vertical="center"/>
    </xf>
    <xf numFmtId="0" fontId="19" fillId="14" borderId="0" xfId="0" applyFont="1" applyFill="1" applyAlignment="1">
      <alignment horizontal="center" vertical="center"/>
    </xf>
    <xf numFmtId="49" fontId="16" fillId="14" borderId="0" xfId="0" applyNumberFormat="1" applyFont="1" applyFill="1" applyAlignment="1">
      <alignment horizontal="center" vertical="center"/>
    </xf>
    <xf numFmtId="0" fontId="16" fillId="15" borderId="0" xfId="0" applyFont="1" applyFill="1" applyAlignment="1">
      <alignment horizontal="center" vertical="center"/>
    </xf>
    <xf numFmtId="0" fontId="17" fillId="15" borderId="0" xfId="0" applyFont="1" applyFill="1" applyAlignment="1">
      <alignment horizontal="center" vertical="center"/>
    </xf>
    <xf numFmtId="0" fontId="18" fillId="15" borderId="0" xfId="0" applyFont="1" applyFill="1" applyAlignment="1">
      <alignment horizontal="center" vertical="center"/>
    </xf>
    <xf numFmtId="0" fontId="19" fillId="15" borderId="0" xfId="0" applyFont="1" applyFill="1" applyAlignment="1">
      <alignment horizontal="center" vertical="center"/>
    </xf>
    <xf numFmtId="49" fontId="16" fillId="15" borderId="0" xfId="0" applyNumberFormat="1" applyFont="1" applyFill="1" applyAlignment="1">
      <alignment horizontal="center" vertical="center"/>
    </xf>
    <xf numFmtId="0" fontId="16" fillId="16" borderId="0" xfId="0" applyFont="1" applyFill="1" applyAlignment="1">
      <alignment horizontal="center" vertical="center"/>
    </xf>
    <xf numFmtId="0" fontId="17" fillId="16" borderId="0" xfId="0" applyFont="1" applyFill="1" applyAlignment="1">
      <alignment horizontal="center" vertical="center"/>
    </xf>
    <xf numFmtId="0" fontId="18" fillId="16" borderId="0" xfId="0" applyFont="1" applyFill="1" applyAlignment="1">
      <alignment horizontal="center" vertical="center"/>
    </xf>
    <xf numFmtId="0" fontId="19" fillId="16" borderId="0" xfId="0" applyFont="1" applyFill="1" applyAlignment="1">
      <alignment horizontal="center" vertical="center"/>
    </xf>
    <xf numFmtId="49" fontId="16" fillId="16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D6C00"/>
      <color rgb="00EDEDE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0995948247434"/>
          <c:y val="0.0272055420139257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2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2"/>
        <c:minorUnit val="0.1"/>
      </c:valAx>
      <c:spPr>
        <a:ln>
          <a:solidFill>
            <a:schemeClr val="bg1">
              <a:lumMod val="85000"/>
            </a:schemeClr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90aa58e6-c96c-40fa-92f9-bfe1d1be92d0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0995948247434"/>
          <c:y val="0.0272055420139257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2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2"/>
        <c:minorUnit val="0.1"/>
      </c:valAx>
      <c:spPr>
        <a:ln>
          <a:solidFill>
            <a:schemeClr val="bg1">
              <a:lumMod val="85000"/>
            </a:schemeClr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5a03c83a-6bca-4c31-bf55-7d32fded5c27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45920335408792"/>
          <c:y val="0.0287370537704973"/>
          <c:w val="0.923339445471473"/>
          <c:h val="0.947274829790794"/>
        </c:manualLayout>
      </c:layout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'FR3'!$AD$40:$AD$45</c:f>
              <c:numCache>
                <c:formatCode>General</c:formatCode>
                <c:ptCount val="6"/>
                <c:pt idx="0">
                  <c:v>0.14</c:v>
                </c:pt>
                <c:pt idx="1" c:formatCode="0.00000">
                  <c:v>0.14</c:v>
                </c:pt>
                <c:pt idx="2" c:formatCode="0.00000">
                  <c:v>0.14</c:v>
                </c:pt>
                <c:pt idx="3" c:formatCode="0.00000">
                  <c:v>0.14</c:v>
                </c:pt>
                <c:pt idx="4" c:formatCode="0.00000">
                  <c:v>0.038</c:v>
                </c:pt>
                <c:pt idx="5" c:formatCode="0.00000">
                  <c:v>0.038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2"/>
      </c:valAx>
      <c:valAx>
        <c:axId val="215534976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2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34c5cc41-adb5-460d-b9e8-0b5fe90e744f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xVal>
          <c:yVal>
            <c:numRef>
              <c:f>'FR3'!$AD$40:$AD$45</c:f>
              <c:numCache>
                <c:formatCode>General</c:formatCode>
                <c:ptCount val="6"/>
                <c:pt idx="0">
                  <c:v>0.14</c:v>
                </c:pt>
                <c:pt idx="1" c:formatCode="0.00000">
                  <c:v>0.14</c:v>
                </c:pt>
                <c:pt idx="2" c:formatCode="0.00000">
                  <c:v>0.14</c:v>
                </c:pt>
                <c:pt idx="3" c:formatCode="0.00000">
                  <c:v>0.14</c:v>
                </c:pt>
                <c:pt idx="4" c:formatCode="0.00000">
                  <c:v>0.038</c:v>
                </c:pt>
                <c:pt idx="5" c:formatCode="0.00000">
                  <c:v>0.038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6d3fda88-9d58-4125-970b-b556c465aee6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14398566390741"/>
          <c:y val="0.0272056000293276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'FR5'!$AB$40:$AB$45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-0.425</c:v>
                </c:pt>
                <c:pt idx="2" c:formatCode="0.00000">
                  <c:v>-0.82</c:v>
                </c:pt>
                <c:pt idx="3" c:formatCode="0.00000">
                  <c:v>-0.82</c:v>
                </c:pt>
                <c:pt idx="4" c:formatCode="0.00000">
                  <c:v>-0.82</c:v>
                </c:pt>
                <c:pt idx="5" c:formatCode="0.00000">
                  <c:v>-0.82</c:v>
                </c:pt>
              </c:numCache>
            </c:numRef>
          </c:xVal>
          <c:yVal>
            <c:numRef>
              <c:f>'FR5'!$AC$40:$AC$45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'FR5'!$AB$40:$AB$45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-0.425</c:v>
                </c:pt>
                <c:pt idx="2" c:formatCode="0.00000">
                  <c:v>-0.82</c:v>
                </c:pt>
                <c:pt idx="3" c:formatCode="0.00000">
                  <c:v>-0.82</c:v>
                </c:pt>
                <c:pt idx="4" c:formatCode="0.00000">
                  <c:v>-0.82</c:v>
                </c:pt>
                <c:pt idx="5" c:formatCode="0.00000">
                  <c:v>-0.82</c:v>
                </c:pt>
              </c:numCache>
            </c:numRef>
          </c:xVal>
          <c:yVal>
            <c:numRef>
              <c:f>'FR5'!$AC$40:$AC$45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2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ea713777-2c7e-45fe-8c03-52d7b85d41a6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'FR5'!$AB$40:$AB$45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-0.425</c:v>
                </c:pt>
                <c:pt idx="2" c:formatCode="0.00000">
                  <c:v>-0.82</c:v>
                </c:pt>
                <c:pt idx="3" c:formatCode="0.00000">
                  <c:v>-0.82</c:v>
                </c:pt>
                <c:pt idx="4" c:formatCode="0.00000">
                  <c:v>-0.82</c:v>
                </c:pt>
                <c:pt idx="5" c:formatCode="0.00000">
                  <c:v>-0.82</c:v>
                </c:pt>
              </c:numCache>
            </c:numRef>
          </c:xVal>
          <c:yVal>
            <c:numRef>
              <c:f>'FR5'!$AD$40:$AD$45</c:f>
              <c:numCache>
                <c:formatCode>General</c:formatCode>
                <c:ptCount val="6"/>
                <c:pt idx="0">
                  <c:v>0.152</c:v>
                </c:pt>
                <c:pt idx="1" c:formatCode="0.00000">
                  <c:v>0.152</c:v>
                </c:pt>
                <c:pt idx="2" c:formatCode="0.00000">
                  <c:v>0.152</c:v>
                </c:pt>
                <c:pt idx="3" c:formatCode="0.00000">
                  <c:v>0.152</c:v>
                </c:pt>
                <c:pt idx="4" c:formatCode="0.00000">
                  <c:v>0.05</c:v>
                </c:pt>
                <c:pt idx="5" c:formatCode="0.00000">
                  <c:v>0.05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2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74840292-e869-40d1-a76c-d5672cc88fff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'FR5'!$AC$40:$AC$45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xVal>
          <c:yVal>
            <c:numRef>
              <c:f>'FR5'!$AD$40:$AD$45</c:f>
              <c:numCache>
                <c:formatCode>General</c:formatCode>
                <c:ptCount val="6"/>
                <c:pt idx="0">
                  <c:v>0.152</c:v>
                </c:pt>
                <c:pt idx="1" c:formatCode="0.00000">
                  <c:v>0.152</c:v>
                </c:pt>
                <c:pt idx="2" c:formatCode="0.00000">
                  <c:v>0.152</c:v>
                </c:pt>
                <c:pt idx="3" c:formatCode="0.00000">
                  <c:v>0.152</c:v>
                </c:pt>
                <c:pt idx="4" c:formatCode="0.00000">
                  <c:v>0.05</c:v>
                </c:pt>
                <c:pt idx="5" c:formatCode="0.00000">
                  <c:v>0.05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5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0bd2f7fd-b6b5-45e7-91a4-6a2649496a74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14398566390741"/>
          <c:y val="0.0272056000293276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'FR10'!$AB$40:$AB$45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-0.7</c:v>
                </c:pt>
                <c:pt idx="2" c:formatCode="0.00000">
                  <c:v>-1.286</c:v>
                </c:pt>
                <c:pt idx="3" c:formatCode="0.00000">
                  <c:v>-1.286</c:v>
                </c:pt>
                <c:pt idx="4" c:formatCode="0.00000">
                  <c:v>-1.286</c:v>
                </c:pt>
                <c:pt idx="5" c:formatCode="0.00000">
                  <c:v>-1.286</c:v>
                </c:pt>
              </c:numCache>
            </c:numRef>
          </c:xVal>
          <c:yVal>
            <c:numRef>
              <c:f>'FR10'!$AC$40:$AC$45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-0.159</c:v>
                </c:pt>
                <c:pt idx="4" c:formatCode="0.00000">
                  <c:v>-0.159</c:v>
                </c:pt>
                <c:pt idx="5" c:formatCode="0.00000">
                  <c:v>-0.265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'FR10'!$AB$40:$AB$45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-0.7</c:v>
                </c:pt>
                <c:pt idx="2" c:formatCode="0.00000">
                  <c:v>-1.286</c:v>
                </c:pt>
                <c:pt idx="3" c:formatCode="0.00000">
                  <c:v>-1.286</c:v>
                </c:pt>
                <c:pt idx="4" c:formatCode="0.00000">
                  <c:v>-1.286</c:v>
                </c:pt>
                <c:pt idx="5" c:formatCode="0.00000">
                  <c:v>-1.286</c:v>
                </c:pt>
              </c:numCache>
            </c:numRef>
          </c:xVal>
          <c:yVal>
            <c:numRef>
              <c:f>'FR10'!$AC$40:$AC$45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-0.159</c:v>
                </c:pt>
                <c:pt idx="4" c:formatCode="0.00000">
                  <c:v>-0.159</c:v>
                </c:pt>
                <c:pt idx="5" c:formatCode="0.00000">
                  <c:v>-0.265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2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9ae292ca-9416-4223-aa57-30ff3c504c89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'FR10'!$AB$40:$AB$45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-0.7</c:v>
                </c:pt>
                <c:pt idx="2" c:formatCode="0.00000">
                  <c:v>-1.286</c:v>
                </c:pt>
                <c:pt idx="3" c:formatCode="0.00000">
                  <c:v>-1.286</c:v>
                </c:pt>
                <c:pt idx="4" c:formatCode="0.00000">
                  <c:v>-1.286</c:v>
                </c:pt>
                <c:pt idx="5" c:formatCode="0.00000">
                  <c:v>-1.286</c:v>
                </c:pt>
              </c:numCache>
            </c:numRef>
          </c:xVal>
          <c:yVal>
            <c:numRef>
              <c:f>'FR10'!$AD$40:$AD$45</c:f>
              <c:numCache>
                <c:formatCode>General</c:formatCode>
                <c:ptCount val="6"/>
                <c:pt idx="0">
                  <c:v>0.18</c:v>
                </c:pt>
                <c:pt idx="1" c:formatCode="0.00000">
                  <c:v>0.18</c:v>
                </c:pt>
                <c:pt idx="2" c:formatCode="0.00000">
                  <c:v>0.18</c:v>
                </c:pt>
                <c:pt idx="3" c:formatCode="0.00000">
                  <c:v>0.18</c:v>
                </c:pt>
                <c:pt idx="4" c:formatCode="0.00000">
                  <c:v>0.066</c:v>
                </c:pt>
                <c:pt idx="5" c:formatCode="0.00000">
                  <c:v>0.066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bg1">
              <a:lumMod val="75000"/>
            </a:schemeClr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1d00052d-b021-41ba-91e6-94c14c9cc2ca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'FR10'!$AC$40:$AC$45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-0.159</c:v>
                </c:pt>
                <c:pt idx="4" c:formatCode="0.00000">
                  <c:v>-0.159</c:v>
                </c:pt>
                <c:pt idx="5" c:formatCode="0.00000">
                  <c:v>-0.265</c:v>
                </c:pt>
              </c:numCache>
            </c:numRef>
          </c:xVal>
          <c:yVal>
            <c:numRef>
              <c:f>'FR10'!$AD$40:$AD$45</c:f>
              <c:numCache>
                <c:formatCode>General</c:formatCode>
                <c:ptCount val="6"/>
                <c:pt idx="0">
                  <c:v>0.18</c:v>
                </c:pt>
                <c:pt idx="1" c:formatCode="0.00000">
                  <c:v>0.18</c:v>
                </c:pt>
                <c:pt idx="2" c:formatCode="0.00000">
                  <c:v>0.18</c:v>
                </c:pt>
                <c:pt idx="3" c:formatCode="0.00000">
                  <c:v>0.18</c:v>
                </c:pt>
                <c:pt idx="4" c:formatCode="0.00000">
                  <c:v>0.066</c:v>
                </c:pt>
                <c:pt idx="5" c:formatCode="0.00000">
                  <c:v>0.066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5"/>
      </c:valAx>
      <c:valAx>
        <c:axId val="216633728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5"/>
      </c:valAx>
    </c:plotArea>
    <c:plotVisOnly val="1"/>
    <c:dispBlanksAs val="gap"/>
    <c:showDLblsOverMax val="0"/>
    <c:extLst>
      <c:ext uri="{0b15fc19-7d7d-44ad-8c2d-2c3a37ce22c3}">
        <chartProps xmlns="https://web.wps.cn/et/2018/main" chartId="{f80fd9cb-1ee5-450e-ba8e-5e7ffa11e38c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14398566390741"/>
          <c:y val="0.0272056000293276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'FR16'!$AB$40:$AB$45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-0.52</c:v>
                </c:pt>
                <c:pt idx="2" c:formatCode="0.00000">
                  <c:v>-0.92</c:v>
                </c:pt>
                <c:pt idx="3" c:formatCode="0.00000">
                  <c:v>-0.92</c:v>
                </c:pt>
                <c:pt idx="4" c:formatCode="0.00000">
                  <c:v>-0.92</c:v>
                </c:pt>
                <c:pt idx="5" c:formatCode="0.00000">
                  <c:v>-0.92</c:v>
                </c:pt>
              </c:numCache>
            </c:numRef>
          </c:xVal>
          <c:yVal>
            <c:numRef>
              <c:f>'FR16'!$AC$40:$AC$45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-0.159</c:v>
                </c:pt>
                <c:pt idx="4" c:formatCode="0.00000">
                  <c:v>-0.159</c:v>
                </c:pt>
                <c:pt idx="5" c:formatCode="0.00000">
                  <c:v>-0.265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'FR16'!$AB$40:$AB$45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-0.52</c:v>
                </c:pt>
                <c:pt idx="2" c:formatCode="0.00000">
                  <c:v>-0.92</c:v>
                </c:pt>
                <c:pt idx="3" c:formatCode="0.00000">
                  <c:v>-0.92</c:v>
                </c:pt>
                <c:pt idx="4" c:formatCode="0.00000">
                  <c:v>-0.92</c:v>
                </c:pt>
                <c:pt idx="5" c:formatCode="0.00000">
                  <c:v>-0.92</c:v>
                </c:pt>
              </c:numCache>
            </c:numRef>
          </c:xVal>
          <c:yVal>
            <c:numRef>
              <c:f>'FR16'!$AC$40:$AC$45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-0.159</c:v>
                </c:pt>
                <c:pt idx="4" c:formatCode="0.00000">
                  <c:v>-0.159</c:v>
                </c:pt>
                <c:pt idx="5" c:formatCode="0.00000">
                  <c:v>-0.265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2.5"/>
          <c:min val="-2.5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5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72a4e8d7-5cb7-4db9-9437-4e7525125b13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45920335408792"/>
          <c:y val="0.0287370537704973"/>
          <c:w val="0.923339445471473"/>
          <c:h val="0.947274829790794"/>
        </c:manualLayout>
      </c:layout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'FR3'!$AD$40:$AD$45</c:f>
              <c:numCache>
                <c:formatCode>General</c:formatCode>
                <c:ptCount val="6"/>
                <c:pt idx="0">
                  <c:v>0.14</c:v>
                </c:pt>
                <c:pt idx="1" c:formatCode="0.00000">
                  <c:v>0.14</c:v>
                </c:pt>
                <c:pt idx="2" c:formatCode="0.00000">
                  <c:v>0.14</c:v>
                </c:pt>
                <c:pt idx="3" c:formatCode="0.00000">
                  <c:v>0.14</c:v>
                </c:pt>
                <c:pt idx="4" c:formatCode="0.00000">
                  <c:v>0.038</c:v>
                </c:pt>
                <c:pt idx="5" c:formatCode="0.00000">
                  <c:v>0.038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2"/>
      </c:valAx>
      <c:valAx>
        <c:axId val="215534976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2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fb7d1192-cdc9-4fb2-a562-ccacdd6b6c08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'FR16'!$AB$40:$AB$45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-0.52</c:v>
                </c:pt>
                <c:pt idx="2" c:formatCode="0.00000">
                  <c:v>-0.92</c:v>
                </c:pt>
                <c:pt idx="3" c:formatCode="0.00000">
                  <c:v>-0.92</c:v>
                </c:pt>
                <c:pt idx="4" c:formatCode="0.00000">
                  <c:v>-0.92</c:v>
                </c:pt>
                <c:pt idx="5" c:formatCode="0.00000">
                  <c:v>-0.92</c:v>
                </c:pt>
              </c:numCache>
            </c:numRef>
          </c:xVal>
          <c:yVal>
            <c:numRef>
              <c:f>'FR16'!$AD$40:$AD$45</c:f>
              <c:numCache>
                <c:formatCode>General</c:formatCode>
                <c:ptCount val="6"/>
                <c:pt idx="0">
                  <c:v>0.18</c:v>
                </c:pt>
                <c:pt idx="1" c:formatCode="0.00000">
                  <c:v>0.18</c:v>
                </c:pt>
                <c:pt idx="2" c:formatCode="0.00000">
                  <c:v>0.18</c:v>
                </c:pt>
                <c:pt idx="3" c:formatCode="0.00000">
                  <c:v>0.18</c:v>
                </c:pt>
                <c:pt idx="4" c:formatCode="0.00000">
                  <c:v>0.066</c:v>
                </c:pt>
                <c:pt idx="5" c:formatCode="0.00000">
                  <c:v>0.066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c021f070-a4f4-4953-a59e-f8d49a1cd70a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'FR16'!$AC$40:$AC$45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-0.159</c:v>
                </c:pt>
                <c:pt idx="4" c:formatCode="0.00000">
                  <c:v>-0.159</c:v>
                </c:pt>
                <c:pt idx="5" c:formatCode="0.00000">
                  <c:v>-0.265</c:v>
                </c:pt>
              </c:numCache>
            </c:numRef>
          </c:xVal>
          <c:yVal>
            <c:numRef>
              <c:f>'FR16'!$AD$40:$AD$45</c:f>
              <c:numCache>
                <c:formatCode>General</c:formatCode>
                <c:ptCount val="6"/>
                <c:pt idx="0">
                  <c:v>0.18</c:v>
                </c:pt>
                <c:pt idx="1" c:formatCode="0.00000">
                  <c:v>0.18</c:v>
                </c:pt>
                <c:pt idx="2" c:formatCode="0.00000">
                  <c:v>0.18</c:v>
                </c:pt>
                <c:pt idx="3" c:formatCode="0.00000">
                  <c:v>0.18</c:v>
                </c:pt>
                <c:pt idx="4" c:formatCode="0.00000">
                  <c:v>0.066</c:v>
                </c:pt>
                <c:pt idx="5" c:formatCode="0.00000">
                  <c:v>0.066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5"/>
      </c:valAx>
      <c:valAx>
        <c:axId val="216633728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5"/>
      </c:valAx>
    </c:plotArea>
    <c:plotVisOnly val="1"/>
    <c:dispBlanksAs val="gap"/>
    <c:showDLblsOverMax val="0"/>
    <c:extLst>
      <c:ext uri="{0b15fc19-7d7d-44ad-8c2d-2c3a37ce22c3}">
        <chartProps xmlns="https://web.wps.cn/et/2018/main" chartId="{da41f498-2cd2-4ec1-a18b-32b91bc01a53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14398566390741"/>
          <c:y val="0.0272056000293276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'FR20'!$AB$40:$AB$45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-1</c:v>
                </c:pt>
                <c:pt idx="2" c:formatCode="0.00000">
                  <c:v>-1.716</c:v>
                </c:pt>
                <c:pt idx="3" c:formatCode="0.00000">
                  <c:v>-1.716</c:v>
                </c:pt>
                <c:pt idx="4" c:formatCode="0.00000">
                  <c:v>-1.716</c:v>
                </c:pt>
                <c:pt idx="5" c:formatCode="0.00000">
                  <c:v>-1.716</c:v>
                </c:pt>
              </c:numCache>
            </c:numRef>
          </c:xVal>
          <c:yVal>
            <c:numRef>
              <c:f>'FR20'!$AC$40:$AC$45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-0.166</c:v>
                </c:pt>
                <c:pt idx="4" c:formatCode="0.00000">
                  <c:v>-0.166</c:v>
                </c:pt>
                <c:pt idx="5" c:formatCode="0.00000">
                  <c:v>-0.286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'FR20'!$AB$40:$AB$45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-1</c:v>
                </c:pt>
                <c:pt idx="2" c:formatCode="0.00000">
                  <c:v>-1.716</c:v>
                </c:pt>
                <c:pt idx="3" c:formatCode="0.00000">
                  <c:v>-1.716</c:v>
                </c:pt>
                <c:pt idx="4" c:formatCode="0.00000">
                  <c:v>-1.716</c:v>
                </c:pt>
                <c:pt idx="5" c:formatCode="0.00000">
                  <c:v>-1.716</c:v>
                </c:pt>
              </c:numCache>
            </c:numRef>
          </c:xVal>
          <c:yVal>
            <c:numRef>
              <c:f>'FR20'!$AC$40:$AC$45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-0.166</c:v>
                </c:pt>
                <c:pt idx="4" c:formatCode="0.00000">
                  <c:v>-0.166</c:v>
                </c:pt>
                <c:pt idx="5" c:formatCode="0.00000">
                  <c:v>-0.286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2"/>
          <c:min val="-2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5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f45dd04c-66ee-4d60-97ac-6ea6f89b7e25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'FR20'!$AB$40:$AB$45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-1</c:v>
                </c:pt>
                <c:pt idx="2" c:formatCode="0.00000">
                  <c:v>-1.716</c:v>
                </c:pt>
                <c:pt idx="3" c:formatCode="0.00000">
                  <c:v>-1.716</c:v>
                </c:pt>
                <c:pt idx="4" c:formatCode="0.00000">
                  <c:v>-1.716</c:v>
                </c:pt>
                <c:pt idx="5" c:formatCode="0.00000">
                  <c:v>-1.716</c:v>
                </c:pt>
              </c:numCache>
            </c:numRef>
          </c:xVal>
          <c:yVal>
            <c:numRef>
              <c:f>'FR20'!$AD$40:$AD$45</c:f>
              <c:numCache>
                <c:formatCode>General</c:formatCode>
                <c:ptCount val="6"/>
                <c:pt idx="0">
                  <c:v>0.215</c:v>
                </c:pt>
                <c:pt idx="1" c:formatCode="0.00000">
                  <c:v>0.215</c:v>
                </c:pt>
                <c:pt idx="2" c:formatCode="0.00000">
                  <c:v>0.215</c:v>
                </c:pt>
                <c:pt idx="3" c:formatCode="0.00000">
                  <c:v>0.215</c:v>
                </c:pt>
                <c:pt idx="4" c:formatCode="0.00000">
                  <c:v>0.077</c:v>
                </c:pt>
                <c:pt idx="5" c:formatCode="0.00000">
                  <c:v>0.077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88d3b736-0616-4f5d-865a-3d6d3905a3d7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'FR20'!$AC$40:$AC$45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-0.166</c:v>
                </c:pt>
                <c:pt idx="4" c:formatCode="0.00000">
                  <c:v>-0.166</c:v>
                </c:pt>
                <c:pt idx="5" c:formatCode="0.00000">
                  <c:v>-0.286</c:v>
                </c:pt>
              </c:numCache>
            </c:numRef>
          </c:xVal>
          <c:yVal>
            <c:numRef>
              <c:f>'FR20'!$AD$40:$AD$45</c:f>
              <c:numCache>
                <c:formatCode>General</c:formatCode>
                <c:ptCount val="6"/>
                <c:pt idx="0">
                  <c:v>0.215</c:v>
                </c:pt>
                <c:pt idx="1" c:formatCode="0.00000">
                  <c:v>0.215</c:v>
                </c:pt>
                <c:pt idx="2" c:formatCode="0.00000">
                  <c:v>0.215</c:v>
                </c:pt>
                <c:pt idx="3" c:formatCode="0.00000">
                  <c:v>0.215</c:v>
                </c:pt>
                <c:pt idx="4" c:formatCode="0.00000">
                  <c:v>0.077</c:v>
                </c:pt>
                <c:pt idx="5" c:formatCode="0.00000">
                  <c:v>0.077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2e3b7795-75ff-41c5-9879-7493297b8694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14398566390741"/>
          <c:y val="0.0272056000293276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'FR30'!$AB$40:$AB$45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-0.7</c:v>
                </c:pt>
                <c:pt idx="2" c:formatCode="0.00000">
                  <c:v>-1.236</c:v>
                </c:pt>
                <c:pt idx="3" c:formatCode="0.00000">
                  <c:v>-1.236</c:v>
                </c:pt>
                <c:pt idx="4" c:formatCode="0.00000">
                  <c:v>-1.236</c:v>
                </c:pt>
                <c:pt idx="5" c:formatCode="0.00000">
                  <c:v>-1.236</c:v>
                </c:pt>
              </c:numCache>
            </c:numRef>
          </c:xVal>
          <c:yVal>
            <c:numRef>
              <c:f>'FR30'!$AC$40:$AC$45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-0.166</c:v>
                </c:pt>
                <c:pt idx="4" c:formatCode="0.00000">
                  <c:v>-0.166</c:v>
                </c:pt>
                <c:pt idx="5" c:formatCode="0.00000">
                  <c:v>-0.286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-0.7</c:v>
                </c:pt>
                <c:pt idx="2" c:formatCode="0.00000">
                  <c:v>-1.236</c:v>
                </c:pt>
                <c:pt idx="3" c:formatCode="0.00000">
                  <c:v>-1.236</c:v>
                </c:pt>
                <c:pt idx="4" c:formatCode="0.00000">
                  <c:v>-1.236</c:v>
                </c:pt>
                <c:pt idx="5" c:formatCode="0.00000">
                  <c:v>-1.236</c:v>
                </c:pt>
              </c:numCache>
            </c:numRef>
          </c:xVal>
          <c:yVal>
            <c:numRef>
              <c:f>'FR30'!$AC$40:$AC$45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-0.166</c:v>
                </c:pt>
                <c:pt idx="4" c:formatCode="0.00000">
                  <c:v>-0.166</c:v>
                </c:pt>
                <c:pt idx="5" c:formatCode="0.00000">
                  <c:v>-0.286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2"/>
          <c:min val="-2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5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e1f42505-fec6-4faa-bb27-a7f8decf59b2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'FR30'!$AB$40:$AB$45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-0.7</c:v>
                </c:pt>
                <c:pt idx="2" c:formatCode="0.00000">
                  <c:v>-1.236</c:v>
                </c:pt>
                <c:pt idx="3" c:formatCode="0.00000">
                  <c:v>-1.236</c:v>
                </c:pt>
                <c:pt idx="4" c:formatCode="0.00000">
                  <c:v>-1.236</c:v>
                </c:pt>
                <c:pt idx="5" c:formatCode="0.00000">
                  <c:v>-1.236</c:v>
                </c:pt>
              </c:numCache>
            </c:numRef>
          </c:xVal>
          <c:yVal>
            <c:numRef>
              <c:f>'FR30'!$AD$40:$AD$45</c:f>
              <c:numCache>
                <c:formatCode>General</c:formatCode>
                <c:ptCount val="6"/>
                <c:pt idx="0">
                  <c:v>0.215</c:v>
                </c:pt>
                <c:pt idx="1" c:formatCode="0.00000">
                  <c:v>0.215</c:v>
                </c:pt>
                <c:pt idx="2" c:formatCode="0.00000">
                  <c:v>0.215</c:v>
                </c:pt>
                <c:pt idx="3" c:formatCode="0.00000">
                  <c:v>0.215</c:v>
                </c:pt>
                <c:pt idx="4" c:formatCode="0.00000">
                  <c:v>0.077</c:v>
                </c:pt>
                <c:pt idx="5" c:formatCode="0.00000">
                  <c:v>0.077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.5"/>
          <c:min val="-2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2.5"/>
          <c:min val="-2.5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5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9cf54ee8-25db-4d5e-adcc-ca866c1032e6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'FR30'!$AC$40:$AC$45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-0.166</c:v>
                </c:pt>
                <c:pt idx="4" c:formatCode="0.00000">
                  <c:v>-0.166</c:v>
                </c:pt>
                <c:pt idx="5" c:formatCode="0.00000">
                  <c:v>-0.286</c:v>
                </c:pt>
              </c:numCache>
            </c:numRef>
          </c:xVal>
          <c:yVal>
            <c:numRef>
              <c:f>'FR30'!$AD$40:$AD$45</c:f>
              <c:numCache>
                <c:formatCode>General</c:formatCode>
                <c:ptCount val="6"/>
                <c:pt idx="0">
                  <c:v>0.215</c:v>
                </c:pt>
                <c:pt idx="1" c:formatCode="0.00000">
                  <c:v>0.215</c:v>
                </c:pt>
                <c:pt idx="2" c:formatCode="0.00000">
                  <c:v>0.215</c:v>
                </c:pt>
                <c:pt idx="3" c:formatCode="0.00000">
                  <c:v>0.215</c:v>
                </c:pt>
                <c:pt idx="4" c:formatCode="0.00000">
                  <c:v>0.077</c:v>
                </c:pt>
                <c:pt idx="5" c:formatCode="0.00000">
                  <c:v>0.077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b6f93b46-75e4-4e8c-9921-6a580dd4ffac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xVal>
          <c:yVal>
            <c:numRef>
              <c:f>'FR3'!$AD$40:$AD$45</c:f>
              <c:numCache>
                <c:formatCode>General</c:formatCode>
                <c:ptCount val="6"/>
                <c:pt idx="0">
                  <c:v>0.14</c:v>
                </c:pt>
                <c:pt idx="1" c:formatCode="0.00000">
                  <c:v>0.14</c:v>
                </c:pt>
                <c:pt idx="2" c:formatCode="0.00000">
                  <c:v>0.14</c:v>
                </c:pt>
                <c:pt idx="3" c:formatCode="0.00000">
                  <c:v>0.14</c:v>
                </c:pt>
                <c:pt idx="4" c:formatCode="0.00000">
                  <c:v>0.038</c:v>
                </c:pt>
                <c:pt idx="5" c:formatCode="0.00000">
                  <c:v>0.038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3e349c5e-f84f-4190-b742-73ab867edb5d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0995948247434"/>
          <c:y val="0.0272055420139257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2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2"/>
        <c:minorUnit val="0.1"/>
      </c:valAx>
      <c:spPr>
        <a:ln>
          <a:solidFill>
            <a:schemeClr val="bg1">
              <a:lumMod val="85000"/>
            </a:schemeClr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ec58ccc7-3fb5-47ed-b95d-6b8fcfd5f9a8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45920335408792"/>
          <c:y val="0.0287370537704973"/>
          <c:w val="0.923339445471473"/>
          <c:h val="0.947274829790794"/>
        </c:manualLayout>
      </c:layout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'FR3'!$AB$40:$AB$45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-0.28</c:v>
                </c:pt>
                <c:pt idx="2" c:formatCode="0.00000">
                  <c:v>-0.52</c:v>
                </c:pt>
                <c:pt idx="3" c:formatCode="0.00000">
                  <c:v>-0.52</c:v>
                </c:pt>
                <c:pt idx="4" c:formatCode="0.00000">
                  <c:v>-0.52</c:v>
                </c:pt>
                <c:pt idx="5" c:formatCode="0.00000">
                  <c:v>-0.52</c:v>
                </c:pt>
              </c:numCache>
            </c:numRef>
          </c:xVal>
          <c:yVal>
            <c:numRef>
              <c:f>'FR3'!$AD$40:$AD$45</c:f>
              <c:numCache>
                <c:formatCode>General</c:formatCode>
                <c:ptCount val="6"/>
                <c:pt idx="0">
                  <c:v>0.14</c:v>
                </c:pt>
                <c:pt idx="1" c:formatCode="0.00000">
                  <c:v>0.14</c:v>
                </c:pt>
                <c:pt idx="2" c:formatCode="0.00000">
                  <c:v>0.14</c:v>
                </c:pt>
                <c:pt idx="3" c:formatCode="0.00000">
                  <c:v>0.14</c:v>
                </c:pt>
                <c:pt idx="4" c:formatCode="0.00000">
                  <c:v>0.038</c:v>
                </c:pt>
                <c:pt idx="5" c:formatCode="0.00000">
                  <c:v>0.038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2"/>
      </c:valAx>
      <c:valAx>
        <c:axId val="215534976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2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f25ec9f9-1b57-4691-a956-973312c48228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'FR3'!$AC$40:$AC$45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xVal>
          <c:yVal>
            <c:numRef>
              <c:f>'FR3'!$AD$40:$AD$45</c:f>
              <c:numCache>
                <c:formatCode>General</c:formatCode>
                <c:ptCount val="6"/>
                <c:pt idx="0">
                  <c:v>0.14</c:v>
                </c:pt>
                <c:pt idx="1" c:formatCode="0.00000">
                  <c:v>0.14</c:v>
                </c:pt>
                <c:pt idx="2" c:formatCode="0.00000">
                  <c:v>0.14</c:v>
                </c:pt>
                <c:pt idx="3" c:formatCode="0.00000">
                  <c:v>0.14</c:v>
                </c:pt>
                <c:pt idx="4" c:formatCode="0.00000">
                  <c:v>0.038</c:v>
                </c:pt>
                <c:pt idx="5" c:formatCode="0.00000">
                  <c:v>0.038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0.9"/>
          <c:min val="-0.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2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7d120f4c-9050-4a1d-8e7b-3356e8a9dbf2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14398566390741"/>
          <c:y val="0.0272056000293276"/>
          <c:w val="0.916029918007707"/>
          <c:h val="0.945588799941345"/>
        </c:manualLayout>
      </c:layout>
      <c:scatterChart>
        <c:scatterStyle val="lineMarker"/>
        <c:varyColors val="0"/>
        <c:ser>
          <c:idx val="0"/>
          <c:order val="0"/>
          <c:dLbls>
            <c:delete val="1"/>
          </c:dLbls>
          <c:xVal>
            <c:numRef>
              <c:f>'FR5'!$AB$40:$AB$45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-0.425</c:v>
                </c:pt>
                <c:pt idx="2" c:formatCode="0.00000">
                  <c:v>-0.82</c:v>
                </c:pt>
                <c:pt idx="3" c:formatCode="0.00000">
                  <c:v>-0.82</c:v>
                </c:pt>
                <c:pt idx="4" c:formatCode="0.00000">
                  <c:v>-0.82</c:v>
                </c:pt>
                <c:pt idx="5" c:formatCode="0.00000">
                  <c:v>-0.82</c:v>
                </c:pt>
              </c:numCache>
            </c:numRef>
          </c:xVal>
          <c:yVal>
            <c:numRef>
              <c:f>'FR5'!$AC$40:$AC$45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ser>
          <c:idx val="1"/>
          <c:order val="1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'FR5'!$AB$40:$AB$45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-0.425</c:v>
                </c:pt>
                <c:pt idx="2" c:formatCode="0.00000">
                  <c:v>-0.82</c:v>
                </c:pt>
                <c:pt idx="3" c:formatCode="0.00000">
                  <c:v>-0.82</c:v>
                </c:pt>
                <c:pt idx="4" c:formatCode="0.00000">
                  <c:v>-0.82</c:v>
                </c:pt>
                <c:pt idx="5" c:formatCode="0.00000">
                  <c:v>-0.82</c:v>
                </c:pt>
              </c:numCache>
            </c:numRef>
          </c:xVal>
          <c:yVal>
            <c:numRef>
              <c:f>'FR5'!$AC$40:$AC$45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15520"/>
        <c:axId val="215517440"/>
      </c:scatterChart>
      <c:valAx>
        <c:axId val="215515520"/>
        <c:scaling>
          <c:orientation val="minMax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17440"/>
        <c:crosses val="autoZero"/>
        <c:crossBetween val="midCat"/>
        <c:majorUnit val="0.5"/>
        <c:minorUnit val="0.1"/>
      </c:valAx>
      <c:valAx>
        <c:axId val="215517440"/>
        <c:scaling>
          <c:orientation val="minMax"/>
          <c:max val="0.9"/>
          <c:min val="-0.9"/>
        </c:scaling>
        <c:delete val="0"/>
        <c:axPos val="l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5515520"/>
        <c:crosses val="autoZero"/>
        <c:crossBetween val="midCat"/>
        <c:majorUnit val="0.2"/>
        <c:minorUnit val="0.1"/>
      </c:valAx>
    </c:plotArea>
    <c:plotVisOnly val="1"/>
    <c:dispBlanksAs val="gap"/>
    <c:showDLblsOverMax val="0"/>
    <c:extLst>
      <c:ext uri="{0b15fc19-7d7d-44ad-8c2d-2c3a37ce22c3}">
        <chartProps xmlns="https://web.wps.cn/et/2018/main" chartId="{52d7ab93-75b6-4f4b-8ed4-278e38787fab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>
              <a:outerShdw blurRad="50800" dist="50800" dir="5400000" algn="ctr" rotWithShape="0">
                <a:schemeClr val="bg2"/>
              </a:outerShdw>
            </a:effectLst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>
                <a:outerShdw blurRad="50800" dist="50800" dir="5400000" algn="ctr" rotWithShape="0">
                  <a:schemeClr val="bg2"/>
                </a:outerShdw>
              </a:effectLst>
            </c:spPr>
          </c:marker>
          <c:dLbls>
            <c:delete val="1"/>
          </c:dLbls>
          <c:xVal>
            <c:numRef>
              <c:f>'FR5'!$AB$40:$AB$45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-0.425</c:v>
                </c:pt>
                <c:pt idx="2" c:formatCode="0.00000">
                  <c:v>-0.82</c:v>
                </c:pt>
                <c:pt idx="3" c:formatCode="0.00000">
                  <c:v>-0.82</c:v>
                </c:pt>
                <c:pt idx="4" c:formatCode="0.00000">
                  <c:v>-0.82</c:v>
                </c:pt>
                <c:pt idx="5" c:formatCode="0.00000">
                  <c:v>-0.82</c:v>
                </c:pt>
              </c:numCache>
            </c:numRef>
          </c:xVal>
          <c:yVal>
            <c:numRef>
              <c:f>'FR5'!$AD$40:$AD$45</c:f>
              <c:numCache>
                <c:formatCode>General</c:formatCode>
                <c:ptCount val="6"/>
                <c:pt idx="0">
                  <c:v>0.152</c:v>
                </c:pt>
                <c:pt idx="1" c:formatCode="0.00000">
                  <c:v>0.152</c:v>
                </c:pt>
                <c:pt idx="2" c:formatCode="0.00000">
                  <c:v>0.152</c:v>
                </c:pt>
                <c:pt idx="3" c:formatCode="0.00000">
                  <c:v>0.152</c:v>
                </c:pt>
                <c:pt idx="4" c:formatCode="0.00000">
                  <c:v>0.05</c:v>
                </c:pt>
                <c:pt idx="5" c:formatCode="0.00000">
                  <c:v>0.05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533056"/>
        <c:axId val="215534976"/>
      </c:scatterChart>
      <c:valAx>
        <c:axId val="215533056"/>
        <c:scaling>
          <c:orientation val="maxMin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FF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</a:p>
        </c:txPr>
        <c:crossAx val="215534976"/>
        <c:crosses val="autoZero"/>
        <c:crossBetween val="midCat"/>
        <c:majorUnit val="0.5"/>
      </c:valAx>
      <c:valAx>
        <c:axId val="215534976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5533056"/>
        <c:crosses val="autoZero"/>
        <c:crossBetween val="midCat"/>
        <c:majorUnit val="0.2"/>
      </c:valAx>
      <c:spPr>
        <a:ln>
          <a:solidFill>
            <a:schemeClr val="accent1"/>
          </a:solidFill>
        </a:ln>
      </c:spPr>
    </c:plotArea>
    <c:plotVisOnly val="1"/>
    <c:dispBlanksAs val="gap"/>
    <c:showDLblsOverMax val="0"/>
    <c:extLst>
      <c:ext uri="{0b15fc19-7d7d-44ad-8c2d-2c3a37ce22c3}">
        <chartProps xmlns="https://web.wps.cn/et/2018/main" chartId="{56f6981e-9fce-45bd-8e26-0efdca18dfc1}"/>
      </c:ext>
    </c:extLst>
  </c:chart>
  <c:spPr>
    <a:ln w="6350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2540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circle"/>
            <c:size val="20"/>
            <c:spPr>
              <a:solidFill>
                <a:schemeClr val="accent2"/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xVal>
            <c:numRef>
              <c:f>'FR5'!$AC$40:$AC$45</c:f>
              <c:numCache>
                <c:formatCode>General</c:formatCode>
                <c:ptCount val="6"/>
                <c:pt idx="0">
                  <c:v>0</c:v>
                </c:pt>
                <c:pt idx="1" c:formatCode="0.00000">
                  <c:v>0</c:v>
                </c:pt>
                <c:pt idx="2" c:formatCode="0.00000">
                  <c:v>0</c:v>
                </c:pt>
                <c:pt idx="3" c:formatCode="0.00000">
                  <c:v>-0.102</c:v>
                </c:pt>
                <c:pt idx="4" c:formatCode="0.00000">
                  <c:v>-0.102</c:v>
                </c:pt>
                <c:pt idx="5" c:formatCode="0.00000">
                  <c:v>-0.202</c:v>
                </c:pt>
              </c:numCache>
            </c:numRef>
          </c:xVal>
          <c:yVal>
            <c:numRef>
              <c:f>'FR5'!$AD$40:$AD$45</c:f>
              <c:numCache>
                <c:formatCode>General</c:formatCode>
                <c:ptCount val="6"/>
                <c:pt idx="0">
                  <c:v>0.152</c:v>
                </c:pt>
                <c:pt idx="1" c:formatCode="0.00000">
                  <c:v>0.152</c:v>
                </c:pt>
                <c:pt idx="2" c:formatCode="0.00000">
                  <c:v>0.152</c:v>
                </c:pt>
                <c:pt idx="3" c:formatCode="0.00000">
                  <c:v>0.152</c:v>
                </c:pt>
                <c:pt idx="4" c:formatCode="0.00000">
                  <c:v>0.05</c:v>
                </c:pt>
                <c:pt idx="5" c:formatCode="0.00000">
                  <c:v>0.05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1552"/>
        <c:axId val="216633728"/>
      </c:scatterChart>
      <c:valAx>
        <c:axId val="216631552"/>
        <c:scaling>
          <c:orientation val="maxMin"/>
          <c:max val="2"/>
          <c:min val="-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B05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</a:p>
        </c:txPr>
        <c:crossAx val="216633728"/>
        <c:crosses val="autoZero"/>
        <c:crossBetween val="midCat"/>
        <c:majorUnit val="0.5"/>
      </c:valAx>
      <c:valAx>
        <c:axId val="216633728"/>
        <c:scaling>
          <c:orientation val="minMax"/>
          <c:max val="0.9"/>
          <c:min val="-0.9"/>
        </c:scaling>
        <c:delete val="0"/>
        <c:axPos val="r"/>
        <c:majorGridlines>
          <c:spPr>
            <a:ln w="6350" cap="flat" cmpd="sng" algn="ctr">
              <a:noFill/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 cap="flat" cmpd="sng" algn="ctr">
            <a:solidFill>
              <a:srgbClr val="0000FF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</a:p>
        </c:txPr>
        <c:crossAx val="216631552"/>
        <c:crosses val="autoZero"/>
        <c:crossBetween val="midCat"/>
        <c:majorUnit val="0.2"/>
      </c:valAx>
    </c:plotArea>
    <c:plotVisOnly val="1"/>
    <c:dispBlanksAs val="gap"/>
    <c:showDLblsOverMax val="0"/>
    <c:extLst>
      <c:ext uri="{0b15fc19-7d7d-44ad-8c2d-2c3a37ce22c3}">
        <chartProps xmlns="https://web.wps.cn/et/2018/main" chartId="{6825de39-4c66-4d7d-aea3-99809196e261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trlProps/ctrlProp1.xml><?xml version="1.0" encoding="utf-8"?>
<formControlPr xmlns="http://schemas.microsoft.com/office/spreadsheetml/2009/9/main" objectType="Scroll" dx="20" fmlaLink="$N$7" horiz="1" max="360" page="10" val="0"/>
</file>

<file path=xl/ctrlProps/ctrlProp10.xml><?xml version="1.0" encoding="utf-8"?>
<formControlPr xmlns="http://schemas.microsoft.com/office/spreadsheetml/2009/9/main" objectType="Scroll" dx="20" fmlaLink="$N$11" horiz="1" max="360" page="10" val="0"/>
</file>

<file path=xl/ctrlProps/ctrlProp11.xml><?xml version="1.0" encoding="utf-8"?>
<formControlPr xmlns="http://schemas.microsoft.com/office/spreadsheetml/2009/9/main" objectType="Scroll" dx="20" fmlaLink="$N$9" horiz="1" max="360" page="10" val="0"/>
</file>

<file path=xl/ctrlProps/ctrlProp12.xml><?xml version="1.0" encoding="utf-8"?>
<formControlPr xmlns="http://schemas.microsoft.com/office/spreadsheetml/2009/9/main" objectType="Scroll" dx="20" fmlaLink="$N$12" horiz="1" max="360" noThreeD="1" page="10" val="0"/>
</file>

<file path=xl/ctrlProps/ctrlProp13.xml><?xml version="1.0" encoding="utf-8"?>
<formControlPr xmlns="http://schemas.microsoft.com/office/spreadsheetml/2009/9/main" objectType="Scroll" dx="20" fmlaLink="$N$7" horiz="1" max="360" page="10" val="10"/>
</file>

<file path=xl/ctrlProps/ctrlProp14.xml><?xml version="1.0" encoding="utf-8"?>
<formControlPr xmlns="http://schemas.microsoft.com/office/spreadsheetml/2009/9/main" objectType="Scroll" dx="20" fmlaLink="$N$8" horiz="1" max="360" page="10" val="0"/>
</file>

<file path=xl/ctrlProps/ctrlProp15.xml><?xml version="1.0" encoding="utf-8"?>
<formControlPr xmlns="http://schemas.microsoft.com/office/spreadsheetml/2009/9/main" objectType="Scroll" dx="20" fmlaLink="$N$9" horiz="1" max="360" page="10" val="0"/>
</file>

<file path=xl/ctrlProps/ctrlProp16.xml><?xml version="1.0" encoding="utf-8"?>
<formControlPr xmlns="http://schemas.microsoft.com/office/spreadsheetml/2009/9/main" objectType="Scroll" dx="20" fmlaLink="$N$11" horiz="1" max="360" page="10" val="0"/>
</file>

<file path=xl/ctrlProps/ctrlProp17.xml><?xml version="1.0" encoding="utf-8"?>
<formControlPr xmlns="http://schemas.microsoft.com/office/spreadsheetml/2009/9/main" objectType="Scroll" dx="20" fmlaLink="$N$10" horiz="1" max="360" page="10" val="0"/>
</file>

<file path=xl/ctrlProps/ctrlProp18.xml><?xml version="1.0" encoding="utf-8"?>
<formControlPr xmlns="http://schemas.microsoft.com/office/spreadsheetml/2009/9/main" objectType="Scroll" dx="20" fmlaLink="$N$12" horiz="1" max="360" noThreeD="1" page="10" val="0"/>
</file>

<file path=xl/ctrlProps/ctrlProp19.xml><?xml version="1.0" encoding="utf-8"?>
<formControlPr xmlns="http://schemas.microsoft.com/office/spreadsheetml/2009/9/main" objectType="Scroll" dx="20" fmlaLink="#REF!" horiz="1" max="360" page="10" val="0"/>
</file>

<file path=xl/ctrlProps/ctrlProp2.xml><?xml version="1.0" encoding="utf-8"?>
<formControlPr xmlns="http://schemas.microsoft.com/office/spreadsheetml/2009/9/main" objectType="Scroll" dx="20" fmlaLink="$N$8" horiz="1" max="360" page="10" val="0"/>
</file>

<file path=xl/ctrlProps/ctrlProp20.xml><?xml version="1.0" encoding="utf-8"?>
<formControlPr xmlns="http://schemas.microsoft.com/office/spreadsheetml/2009/9/main" objectType="Scroll" dx="20" fmlaLink="#REF!" horiz="1" max="360" page="10" val="0"/>
</file>

<file path=xl/ctrlProps/ctrlProp21.xml><?xml version="1.0" encoding="utf-8"?>
<formControlPr xmlns="http://schemas.microsoft.com/office/spreadsheetml/2009/9/main" objectType="Scroll" dx="20" fmlaLink="#REF!" horiz="1" max="360" page="10" val="0"/>
</file>

<file path=xl/ctrlProps/ctrlProp22.xml><?xml version="1.0" encoding="utf-8"?>
<formControlPr xmlns="http://schemas.microsoft.com/office/spreadsheetml/2009/9/main" objectType="Scroll" dx="20" fmlaLink="#REF!" horiz="1" max="360" page="10" val="0"/>
</file>

<file path=xl/ctrlProps/ctrlProp23.xml><?xml version="1.0" encoding="utf-8"?>
<formControlPr xmlns="http://schemas.microsoft.com/office/spreadsheetml/2009/9/main" objectType="Scroll" dx="20" fmlaLink="#REF!" horiz="1" max="360" page="10" val="0"/>
</file>

<file path=xl/ctrlProps/ctrlProp24.xml><?xml version="1.0" encoding="utf-8"?>
<formControlPr xmlns="http://schemas.microsoft.com/office/spreadsheetml/2009/9/main" objectType="Scroll" dx="20" fmlaLink="#REF!" horiz="1" max="360" noThreeD="1" page="10" val="0"/>
</file>

<file path=xl/ctrlProps/ctrlProp25.xml><?xml version="1.0" encoding="utf-8"?>
<formControlPr xmlns="http://schemas.microsoft.com/office/spreadsheetml/2009/9/main" objectType="Scroll" dx="20" fmlaLink="$N$7" horiz="1" max="360" page="10" val="0"/>
</file>

<file path=xl/ctrlProps/ctrlProp26.xml><?xml version="1.0" encoding="utf-8"?>
<formControlPr xmlns="http://schemas.microsoft.com/office/spreadsheetml/2009/9/main" objectType="Scroll" dx="20" fmlaLink="$N$8" horiz="1" max="360" page="10" val="0"/>
</file>

<file path=xl/ctrlProps/ctrlProp27.xml><?xml version="1.0" encoding="utf-8"?>
<formControlPr xmlns="http://schemas.microsoft.com/office/spreadsheetml/2009/9/main" objectType="Scroll" dx="20" fmlaLink="$N$10" horiz="1" max="360" page="10" val="0"/>
</file>

<file path=xl/ctrlProps/ctrlProp28.xml><?xml version="1.0" encoding="utf-8"?>
<formControlPr xmlns="http://schemas.microsoft.com/office/spreadsheetml/2009/9/main" objectType="Scroll" dx="20" fmlaLink="$N$11" horiz="1" max="360" page="10" val="0"/>
</file>

<file path=xl/ctrlProps/ctrlProp29.xml><?xml version="1.0" encoding="utf-8"?>
<formControlPr xmlns="http://schemas.microsoft.com/office/spreadsheetml/2009/9/main" objectType="Scroll" dx="20" fmlaLink="$N$9" horiz="1" max="360" page="10" val="0"/>
</file>

<file path=xl/ctrlProps/ctrlProp3.xml><?xml version="1.0" encoding="utf-8"?>
<formControlPr xmlns="http://schemas.microsoft.com/office/spreadsheetml/2009/9/main" objectType="Scroll" dx="20" fmlaLink="$N$10" horiz="1" max="360" page="10" val="0"/>
</file>

<file path=xl/ctrlProps/ctrlProp30.xml><?xml version="1.0" encoding="utf-8"?>
<formControlPr xmlns="http://schemas.microsoft.com/office/spreadsheetml/2009/9/main" objectType="Scroll" dx="20" fmlaLink="$N$12" horiz="1" max="360" noThreeD="1" page="10" val="0"/>
</file>

<file path=xl/ctrlProps/ctrlProp31.xml><?xml version="1.0" encoding="utf-8"?>
<formControlPr xmlns="http://schemas.microsoft.com/office/spreadsheetml/2009/9/main" objectType="Scroll" dx="20" fmlaLink="$N$7" horiz="1" max="360" page="10" val="0"/>
</file>

<file path=xl/ctrlProps/ctrlProp32.xml><?xml version="1.0" encoding="utf-8"?>
<formControlPr xmlns="http://schemas.microsoft.com/office/spreadsheetml/2009/9/main" objectType="Scroll" dx="20" fmlaLink="$N$8" horiz="1" max="360" page="10" val="0"/>
</file>

<file path=xl/ctrlProps/ctrlProp33.xml><?xml version="1.0" encoding="utf-8"?>
<formControlPr xmlns="http://schemas.microsoft.com/office/spreadsheetml/2009/9/main" objectType="Scroll" dx="20" fmlaLink="$N$9" horiz="1" max="360" page="10" val="0"/>
</file>

<file path=xl/ctrlProps/ctrlProp34.xml><?xml version="1.0" encoding="utf-8"?>
<formControlPr xmlns="http://schemas.microsoft.com/office/spreadsheetml/2009/9/main" objectType="Scroll" dx="20" fmlaLink="$N$11" horiz="1" max="360" page="10" val="0"/>
</file>

<file path=xl/ctrlProps/ctrlProp35.xml><?xml version="1.0" encoding="utf-8"?>
<formControlPr xmlns="http://schemas.microsoft.com/office/spreadsheetml/2009/9/main" objectType="Scroll" dx="20" fmlaLink="$N$10" horiz="1" max="360" page="10" val="0"/>
</file>

<file path=xl/ctrlProps/ctrlProp36.xml><?xml version="1.0" encoding="utf-8"?>
<formControlPr xmlns="http://schemas.microsoft.com/office/spreadsheetml/2009/9/main" objectType="Scroll" dx="20" fmlaLink="$N$12" horiz="1" max="360" noThreeD="1" page="10" val="0"/>
</file>

<file path=xl/ctrlProps/ctrlProp37.xml><?xml version="1.0" encoding="utf-8"?>
<formControlPr xmlns="http://schemas.microsoft.com/office/spreadsheetml/2009/9/main" objectType="Scroll" dx="20" fmlaLink="$N$7" horiz="1" max="360" page="10" val="0"/>
</file>

<file path=xl/ctrlProps/ctrlProp38.xml><?xml version="1.0" encoding="utf-8"?>
<formControlPr xmlns="http://schemas.microsoft.com/office/spreadsheetml/2009/9/main" objectType="Scroll" dx="20" fmlaLink="$N$8" horiz="1" max="360" page="10" val="0"/>
</file>

<file path=xl/ctrlProps/ctrlProp39.xml><?xml version="1.0" encoding="utf-8"?>
<formControlPr xmlns="http://schemas.microsoft.com/office/spreadsheetml/2009/9/main" objectType="Scroll" dx="20" fmlaLink="$N$9" horiz="1" max="360" page="10" val="0"/>
</file>

<file path=xl/ctrlProps/ctrlProp4.xml><?xml version="1.0" encoding="utf-8"?>
<formControlPr xmlns="http://schemas.microsoft.com/office/spreadsheetml/2009/9/main" objectType="Scroll" dx="20" fmlaLink="$N$11" horiz="1" max="360" page="10" val="0"/>
</file>

<file path=xl/ctrlProps/ctrlProp40.xml><?xml version="1.0" encoding="utf-8"?>
<formControlPr xmlns="http://schemas.microsoft.com/office/spreadsheetml/2009/9/main" objectType="Scroll" dx="20" fmlaLink="$N$11" horiz="1" max="360" page="10" val="0"/>
</file>

<file path=xl/ctrlProps/ctrlProp41.xml><?xml version="1.0" encoding="utf-8"?>
<formControlPr xmlns="http://schemas.microsoft.com/office/spreadsheetml/2009/9/main" objectType="Scroll" dx="20" fmlaLink="$N$10" horiz="1" max="360" page="10" val="0"/>
</file>

<file path=xl/ctrlProps/ctrlProp42.xml><?xml version="1.0" encoding="utf-8"?>
<formControlPr xmlns="http://schemas.microsoft.com/office/spreadsheetml/2009/9/main" objectType="Scroll" dx="20" fmlaLink="$N$12" horiz="1" max="360" noThreeD="1" page="10" val="0"/>
</file>

<file path=xl/ctrlProps/ctrlProp43.xml><?xml version="1.0" encoding="utf-8"?>
<formControlPr xmlns="http://schemas.microsoft.com/office/spreadsheetml/2009/9/main" objectType="Scroll" dx="20" fmlaLink="$N$7" horiz="1" max="360" page="10" val="0"/>
</file>

<file path=xl/ctrlProps/ctrlProp44.xml><?xml version="1.0" encoding="utf-8"?>
<formControlPr xmlns="http://schemas.microsoft.com/office/spreadsheetml/2009/9/main" objectType="Scroll" dx="20" fmlaLink="$N$8" horiz="1" max="360" page="10" val="0"/>
</file>

<file path=xl/ctrlProps/ctrlProp45.xml><?xml version="1.0" encoding="utf-8"?>
<formControlPr xmlns="http://schemas.microsoft.com/office/spreadsheetml/2009/9/main" objectType="Scroll" dx="20" fmlaLink="$N$9" horiz="1" max="360" page="10" val="0"/>
</file>

<file path=xl/ctrlProps/ctrlProp46.xml><?xml version="1.0" encoding="utf-8"?>
<formControlPr xmlns="http://schemas.microsoft.com/office/spreadsheetml/2009/9/main" objectType="Scroll" dx="20" fmlaLink="$N$11" horiz="1" max="360" page="10" val="0"/>
</file>

<file path=xl/ctrlProps/ctrlProp47.xml><?xml version="1.0" encoding="utf-8"?>
<formControlPr xmlns="http://schemas.microsoft.com/office/spreadsheetml/2009/9/main" objectType="Scroll" dx="20" fmlaLink="$N$10" horiz="1" max="360" page="10" val="0"/>
</file>

<file path=xl/ctrlProps/ctrlProp48.xml><?xml version="1.0" encoding="utf-8"?>
<formControlPr xmlns="http://schemas.microsoft.com/office/spreadsheetml/2009/9/main" objectType="Scroll" dx="20" fmlaLink="$N$12" horiz="1" max="360" noThreeD="1" page="10" val="0"/>
</file>

<file path=xl/ctrlProps/ctrlProp49.xml><?xml version="1.0" encoding="utf-8"?>
<formControlPr xmlns="http://schemas.microsoft.com/office/spreadsheetml/2009/9/main" objectType="Scroll" dx="20" fmlaLink="$N$7" horiz="1" max="360" page="10" val="0"/>
</file>

<file path=xl/ctrlProps/ctrlProp5.xml><?xml version="1.0" encoding="utf-8"?>
<formControlPr xmlns="http://schemas.microsoft.com/office/spreadsheetml/2009/9/main" objectType="Scroll" dx="20" fmlaLink="$N$9" horiz="1" max="360" page="10" val="0"/>
</file>

<file path=xl/ctrlProps/ctrlProp50.xml><?xml version="1.0" encoding="utf-8"?>
<formControlPr xmlns="http://schemas.microsoft.com/office/spreadsheetml/2009/9/main" objectType="Scroll" dx="20" fmlaLink="$N$8" horiz="1" max="360" page="10" val="0"/>
</file>

<file path=xl/ctrlProps/ctrlProp51.xml><?xml version="1.0" encoding="utf-8"?>
<formControlPr xmlns="http://schemas.microsoft.com/office/spreadsheetml/2009/9/main" objectType="Scroll" dx="20" fmlaLink="$N$9" horiz="1" max="360" page="10" val="0"/>
</file>

<file path=xl/ctrlProps/ctrlProp52.xml><?xml version="1.0" encoding="utf-8"?>
<formControlPr xmlns="http://schemas.microsoft.com/office/spreadsheetml/2009/9/main" objectType="Scroll" dx="20" fmlaLink="$N$11" horiz="1" max="360" page="10" val="0"/>
</file>

<file path=xl/ctrlProps/ctrlProp53.xml><?xml version="1.0" encoding="utf-8"?>
<formControlPr xmlns="http://schemas.microsoft.com/office/spreadsheetml/2009/9/main" objectType="Scroll" dx="20" fmlaLink="$N$10" horiz="1" max="360" page="10" val="0"/>
</file>

<file path=xl/ctrlProps/ctrlProp54.xml><?xml version="1.0" encoding="utf-8"?>
<formControlPr xmlns="http://schemas.microsoft.com/office/spreadsheetml/2009/9/main" objectType="Scroll" dx="20" fmlaLink="$N$12" horiz="1" max="360" noThreeD="1" page="10" val="0"/>
</file>

<file path=xl/ctrlProps/ctrlProp55.xml><?xml version="1.0" encoding="utf-8"?>
<formControlPr xmlns="http://schemas.microsoft.com/office/spreadsheetml/2009/9/main" objectType="Scroll" dx="20" fmlaLink="$N$7" horiz="1" max="360" page="10" val="0"/>
</file>

<file path=xl/ctrlProps/ctrlProp56.xml><?xml version="1.0" encoding="utf-8"?>
<formControlPr xmlns="http://schemas.microsoft.com/office/spreadsheetml/2009/9/main" objectType="Scroll" dx="20" fmlaLink="$N$8" horiz="1" max="360" page="10" val="0"/>
</file>

<file path=xl/ctrlProps/ctrlProp57.xml><?xml version="1.0" encoding="utf-8"?>
<formControlPr xmlns="http://schemas.microsoft.com/office/spreadsheetml/2009/9/main" objectType="Scroll" dx="20" fmlaLink="$N$9" horiz="1" max="360" page="10" val="0"/>
</file>

<file path=xl/ctrlProps/ctrlProp58.xml><?xml version="1.0" encoding="utf-8"?>
<formControlPr xmlns="http://schemas.microsoft.com/office/spreadsheetml/2009/9/main" objectType="Scroll" dx="20" fmlaLink="$N$11" horiz="1" max="360" page="10" val="0"/>
</file>

<file path=xl/ctrlProps/ctrlProp59.xml><?xml version="1.0" encoding="utf-8"?>
<formControlPr xmlns="http://schemas.microsoft.com/office/spreadsheetml/2009/9/main" objectType="Scroll" dx="20" fmlaLink="$N$10" horiz="1" max="360" page="10" val="0"/>
</file>

<file path=xl/ctrlProps/ctrlProp6.xml><?xml version="1.0" encoding="utf-8"?>
<formControlPr xmlns="http://schemas.microsoft.com/office/spreadsheetml/2009/9/main" objectType="Scroll" dx="20" fmlaLink="$N$12" horiz="1" max="360" noThreeD="1" page="10" val="0"/>
</file>

<file path=xl/ctrlProps/ctrlProp60.xml><?xml version="1.0" encoding="utf-8"?>
<formControlPr xmlns="http://schemas.microsoft.com/office/spreadsheetml/2009/9/main" objectType="Scroll" dx="20" fmlaLink="$N$12" horiz="1" max="360" noThreeD="1" page="10" val="0"/>
</file>

<file path=xl/ctrlProps/ctrlProp7.xml><?xml version="1.0" encoding="utf-8"?>
<formControlPr xmlns="http://schemas.microsoft.com/office/spreadsheetml/2009/9/main" objectType="Scroll" dx="20" fmlaLink="$N$7" horiz="1" max="360" page="10" val="0"/>
</file>

<file path=xl/ctrlProps/ctrlProp8.xml><?xml version="1.0" encoding="utf-8"?>
<formControlPr xmlns="http://schemas.microsoft.com/office/spreadsheetml/2009/9/main" objectType="Scroll" dx="20" fmlaLink="$N$8" horiz="1" max="360" page="10" val="0"/>
</file>

<file path=xl/ctrlProps/ctrlProp9.xml><?xml version="1.0" encoding="utf-8"?>
<formControlPr xmlns="http://schemas.microsoft.com/office/spreadsheetml/2009/9/main" objectType="Scroll" dx="20" fmlaLink="$N$10" horiz="1" max="360" page="10" val="0"/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3.png"/><Relationship Id="rId4" Type="http://schemas.openxmlformats.org/officeDocument/2006/relationships/image" Target="../media/image2.png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4" Type="http://schemas.openxmlformats.org/officeDocument/2006/relationships/image" Target="../media/image6.png"/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5" Type="http://schemas.openxmlformats.org/officeDocument/2006/relationships/image" Target="../media/image3.png"/><Relationship Id="rId4" Type="http://schemas.openxmlformats.org/officeDocument/2006/relationships/image" Target="../media/image2.png"/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image" Target="../media/image5.png"/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9525</xdr:rowOff>
    </xdr:from>
    <xdr:to>
      <xdr:col>33</xdr:col>
      <xdr:colOff>98384</xdr:colOff>
      <xdr:row>34</xdr:row>
      <xdr:rowOff>62190</xdr:rowOff>
    </xdr:to>
    <xdr:graphicFrame>
      <xdr:nvGraphicFramePr>
        <xdr:cNvPr id="2" name="Diagramm 8"/>
        <xdr:cNvGraphicFramePr/>
      </xdr:nvGraphicFramePr>
      <xdr:xfrm>
        <a:off x="14704695" y="1035685"/>
        <a:ext cx="6057900" cy="523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5</xdr:row>
          <xdr:rowOff>144780</xdr:rowOff>
        </xdr:from>
        <xdr:to>
          <xdr:col>25</xdr:col>
          <xdr:colOff>7620</xdr:colOff>
          <xdr:row>6</xdr:row>
          <xdr:rowOff>152400</xdr:rowOff>
        </xdr:to>
        <xdr:sp>
          <xdr:nvSpPr>
            <xdr:cNvPr id="2049" name="Scroll Ba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9307195" y="1170940"/>
              <a:ext cx="4305300" cy="2044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6</xdr:row>
          <xdr:rowOff>152400</xdr:rowOff>
        </xdr:from>
        <xdr:to>
          <xdr:col>25</xdr:col>
          <xdr:colOff>7620</xdr:colOff>
          <xdr:row>7</xdr:row>
          <xdr:rowOff>152400</xdr:rowOff>
        </xdr:to>
        <xdr:sp>
          <xdr:nvSpPr>
            <xdr:cNvPr id="2050" name="Scroll Bar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9307195" y="1375410"/>
              <a:ext cx="4305300" cy="177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8</xdr:row>
          <xdr:rowOff>175260</xdr:rowOff>
        </xdr:from>
        <xdr:to>
          <xdr:col>25</xdr:col>
          <xdr:colOff>22860</xdr:colOff>
          <xdr:row>10</xdr:row>
          <xdr:rowOff>0</xdr:rowOff>
        </xdr:to>
        <xdr:sp>
          <xdr:nvSpPr>
            <xdr:cNvPr id="2053" name="Scroll Bar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9312275" y="1753870"/>
              <a:ext cx="4315460" cy="18034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0" name="箭头: 右 19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20" name="箭头: 右 19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1" name="箭头: 右 20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21" name="箭头: 右 20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3" name="箭头: 右 22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23" name="箭头: 右 22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5" name="箭头: 右 24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25" name="箭头: 右 24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7" name="箭头: 右 26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27" name="箭头: 右 26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9" name="矩形 28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29" name="矩形 28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0" name="矩形 29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0" name="矩形 29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1" name="矩形 30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1" name="矩形 30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2" name="矩形 31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2" name="矩形 31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3" name="矩形 32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3" name="矩形 32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4" name="矩形 33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4" name="矩形 33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9</xdr:row>
          <xdr:rowOff>175260</xdr:rowOff>
        </xdr:from>
        <xdr:to>
          <xdr:col>25</xdr:col>
          <xdr:colOff>22860</xdr:colOff>
          <xdr:row>11</xdr:row>
          <xdr:rowOff>0</xdr:rowOff>
        </xdr:to>
        <xdr:sp>
          <xdr:nvSpPr>
            <xdr:cNvPr id="2060" name="Scroll Bar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9312275" y="1931670"/>
              <a:ext cx="4315460" cy="1797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</xdr:colOff>
          <xdr:row>7</xdr:row>
          <xdr:rowOff>152400</xdr:rowOff>
        </xdr:from>
        <xdr:to>
          <xdr:col>25</xdr:col>
          <xdr:colOff>22860</xdr:colOff>
          <xdr:row>8</xdr:row>
          <xdr:rowOff>152400</xdr:rowOff>
        </xdr:to>
        <xdr:sp>
          <xdr:nvSpPr>
            <xdr:cNvPr id="2061" name="Scroll Bar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9319895" y="1553210"/>
              <a:ext cx="4307840" cy="1778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36</xdr:col>
      <xdr:colOff>575836</xdr:colOff>
      <xdr:row>16</xdr:row>
      <xdr:rowOff>159026</xdr:rowOff>
    </xdr:from>
    <xdr:to>
      <xdr:col>37</xdr:col>
      <xdr:colOff>72154</xdr:colOff>
      <xdr:row>20</xdr:row>
      <xdr:rowOff>0</xdr:rowOff>
    </xdr:to>
    <xdr:pic>
      <xdr:nvPicPr>
        <xdr:cNvPr id="10" name="图片 9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55680" y="3170555"/>
          <a:ext cx="368300" cy="552450"/>
        </a:xfrm>
        <a:prstGeom prst="rect">
          <a:avLst/>
        </a:prstGeom>
      </xdr:spPr>
    </xdr:pic>
    <xdr:clientData/>
  </xdr:twoCellAnchor>
  <xdr:twoCellAnchor editAs="oneCell">
    <xdr:from>
      <xdr:col>43</xdr:col>
      <xdr:colOff>859089</xdr:colOff>
      <xdr:row>16</xdr:row>
      <xdr:rowOff>124189</xdr:rowOff>
    </xdr:from>
    <xdr:to>
      <xdr:col>44</xdr:col>
      <xdr:colOff>344556</xdr:colOff>
      <xdr:row>19</xdr:row>
      <xdr:rowOff>118226</xdr:rowOff>
    </xdr:to>
    <xdr:pic>
      <xdr:nvPicPr>
        <xdr:cNvPr id="14" name="图片 13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241875" y="3135630"/>
          <a:ext cx="357505" cy="52768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11</xdr:row>
          <xdr:rowOff>0</xdr:rowOff>
        </xdr:from>
        <xdr:to>
          <xdr:col>25</xdr:col>
          <xdr:colOff>22860</xdr:colOff>
          <xdr:row>12</xdr:row>
          <xdr:rowOff>22860</xdr:rowOff>
        </xdr:to>
        <xdr:sp>
          <xdr:nvSpPr>
            <xdr:cNvPr id="2063" name="Scroll Bar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9312275" y="2111375"/>
              <a:ext cx="43154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>
      <xdr:nvGraphicFramePr>
        <xdr:cNvPr id="2" name="Diagramm 8"/>
        <xdr:cNvGraphicFramePr/>
      </xdr:nvGraphicFramePr>
      <xdr:xfrm>
        <a:off x="14704695" y="1037590"/>
        <a:ext cx="6054090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>
          <xdr:nvSpPr>
            <xdr:cNvPr id="4097" name="Scroll Bar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8905875" y="12230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>
          <xdr:nvSpPr>
            <xdr:cNvPr id="4098" name="Scroll Bar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8905875" y="14008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>
          <xdr:nvSpPr>
            <xdr:cNvPr id="4099" name="Scroll Bar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8905875" y="15786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>
          <xdr:nvSpPr>
            <xdr:cNvPr id="4100" name="Scroll Bar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8905875" y="1934210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>
          <xdr:nvSpPr>
            <xdr:cNvPr id="4101" name="Scroll Bar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905875" y="17564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>
          <xdr:nvSpPr>
            <xdr:cNvPr id="4102" name="Scroll Bar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8905875" y="2111375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 editAs="oneCell">
    <xdr:from>
      <xdr:col>36</xdr:col>
      <xdr:colOff>582706</xdr:colOff>
      <xdr:row>16</xdr:row>
      <xdr:rowOff>98612</xdr:rowOff>
    </xdr:from>
    <xdr:to>
      <xdr:col>37</xdr:col>
      <xdr:colOff>80320</xdr:colOff>
      <xdr:row>19</xdr:row>
      <xdr:rowOff>141467</xdr:rowOff>
    </xdr:to>
    <xdr:pic>
      <xdr:nvPicPr>
        <xdr:cNvPr id="25" name="图片 24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62665" y="3110230"/>
          <a:ext cx="369570" cy="575945"/>
        </a:xfrm>
        <a:prstGeom prst="rect">
          <a:avLst/>
        </a:prstGeom>
      </xdr:spPr>
    </xdr:pic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0.46376</cdr:x>
      <cdr:y>0.46024</cdr:y>
    </cdr:from>
    <cdr:to>
      <cdr:x>0.53377</cdr:x>
      <cdr:y>0.53442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824369" y="2484718"/>
          <a:ext cx="426369" cy="400469"/>
        </a:xfrm>
        <a:prstGeom prst="rect">
          <a:avLst/>
        </a:prstGeom>
      </cdr:spPr>
    </cdr:pic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0.46176</cdr:x>
      <cdr:y>0.39738</cdr:y>
    </cdr:from>
    <cdr:to>
      <cdr:x>0.5222</cdr:x>
      <cdr:y>0.50192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76071" y="2094753"/>
          <a:ext cx="363400" cy="551114"/>
        </a:xfrm>
        <a:prstGeom prst="rect">
          <a:avLst/>
        </a:prstGeom>
      </cdr:spPr>
    </cdr:pic>
  </cdr:relSizeAnchor>
</c:userShapes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>
      <xdr:nvGraphicFramePr>
        <xdr:cNvPr id="2" name="Diagramm 8"/>
        <xdr:cNvGraphicFramePr/>
      </xdr:nvGraphicFramePr>
      <xdr:xfrm>
        <a:off x="14704695" y="1037590"/>
        <a:ext cx="6054090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>
          <xdr:nvSpPr>
            <xdr:cNvPr id="5121" name="Scroll Bar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8905875" y="12230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>
          <xdr:nvSpPr>
            <xdr:cNvPr id="5122" name="Scroll Bar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8905875" y="14008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>
          <xdr:nvSpPr>
            <xdr:cNvPr id="5123" name="Scroll Bar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>
            <a:xfrm>
              <a:off x="8905875" y="15786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>
          <xdr:nvSpPr>
            <xdr:cNvPr id="5124" name="Scroll Bar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8905875" y="1934210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>
          <xdr:nvSpPr>
            <xdr:cNvPr id="5125" name="Scroll Bar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8905875" y="17564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>
          <xdr:nvSpPr>
            <xdr:cNvPr id="5126" name="Scroll Bar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8905875" y="2111375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 editAs="oneCell">
    <xdr:from>
      <xdr:col>36</xdr:col>
      <xdr:colOff>549965</xdr:colOff>
      <xdr:row>17</xdr:row>
      <xdr:rowOff>172278</xdr:rowOff>
    </xdr:from>
    <xdr:to>
      <xdr:col>37</xdr:col>
      <xdr:colOff>64812</xdr:colOff>
      <xdr:row>21</xdr:row>
      <xdr:rowOff>1369</xdr:rowOff>
    </xdr:to>
    <xdr:pic>
      <xdr:nvPicPr>
        <xdr:cNvPr id="19" name="图片 18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30280" y="3361690"/>
          <a:ext cx="386715" cy="540385"/>
        </a:xfrm>
        <a:prstGeom prst="rect">
          <a:avLst/>
        </a:prstGeom>
      </xdr:spPr>
    </xdr:pic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0.46488</cdr:x>
      <cdr:y>0.46174</cdr:y>
    </cdr:from>
    <cdr:to>
      <cdr:x>0.53496</cdr:x>
      <cdr:y>0.53541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836334" y="2514600"/>
          <a:ext cx="427572" cy="401192"/>
        </a:xfrm>
        <a:prstGeom prst="rect">
          <a:avLst/>
        </a:prstGeom>
      </cdr:spPr>
    </cdr:pic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0.46575</cdr:x>
      <cdr:y>0.44088</cdr:y>
    </cdr:from>
    <cdr:to>
      <cdr:x>0.52647</cdr:x>
      <cdr:y>0.54283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87374" y="2383183"/>
          <a:ext cx="363400" cy="551114"/>
        </a:xfrm>
        <a:prstGeom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>
      <xdr:nvGraphicFramePr>
        <xdr:cNvPr id="2" name="Diagramm 8"/>
        <xdr:cNvGraphicFramePr/>
      </xdr:nvGraphicFramePr>
      <xdr:xfrm>
        <a:off x="14704695" y="1037590"/>
        <a:ext cx="6054090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>
          <xdr:nvSpPr>
            <xdr:cNvPr id="6145" name="Scroll Bar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8905875" y="12230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>
          <xdr:nvSpPr>
            <xdr:cNvPr id="6146" name="Scroll Bar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8905875" y="14008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>
          <xdr:nvSpPr>
            <xdr:cNvPr id="6147" name="Scroll Bar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8905875" y="15786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>
          <xdr:nvSpPr>
            <xdr:cNvPr id="6148" name="Scroll Bar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8905875" y="1934210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>
          <xdr:nvSpPr>
            <xdr:cNvPr id="6149" name="Scroll Bar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8905875" y="17564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>
          <xdr:nvSpPr>
            <xdr:cNvPr id="6150" name="Scroll Bar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8905875" y="2111375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0.46434</cdr:x>
      <cdr:y>0.46348</cdr:y>
    </cdr:from>
    <cdr:to>
      <cdr:x>0.53442</cdr:x>
      <cdr:y>0.53715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830040" y="2472168"/>
          <a:ext cx="427116" cy="392939"/>
        </a:xfrm>
        <a:prstGeom prst="rect">
          <a:avLst/>
        </a:prstGeom>
      </cdr:spPr>
    </cdr:pic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0.46535</cdr:x>
      <cdr:y>0.43445</cdr:y>
    </cdr:from>
    <cdr:to>
      <cdr:x>0.528</cdr:x>
      <cdr:y>0.53986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90374" y="2323673"/>
          <a:ext cx="375674" cy="563799"/>
        </a:xfrm>
        <a:prstGeom prst="rect">
          <a:avLst/>
        </a:prstGeom>
      </cdr:spPr>
    </cdr:pic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0.45579</cdr:x>
      <cdr:y>0.4312</cdr:y>
    </cdr:from>
    <cdr:to>
      <cdr:x>0.51639</cdr:x>
      <cdr:y>0.53424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33040" y="2306320"/>
          <a:ext cx="363400" cy="551114"/>
        </a:xfrm>
        <a:prstGeom prst="rect">
          <a:avLst/>
        </a:prstGeom>
      </cdr:spPr>
    </cdr:pic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0.45278</cdr:x>
      <cdr:y>0.46106</cdr:y>
    </cdr:from>
    <cdr:to>
      <cdr:x>0.52275</cdr:x>
      <cdr:y>0.53519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752826" y="2456942"/>
          <a:ext cx="425384" cy="395011"/>
        </a:xfrm>
        <a:prstGeom prst="rect">
          <a:avLst/>
        </a:prstGeom>
      </cdr:spPr>
    </cdr:pic>
  </cdr:relSizeAnchor>
</c:userShapes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>
      <xdr:nvGraphicFramePr>
        <xdr:cNvPr id="2" name="Diagramm 8"/>
        <xdr:cNvGraphicFramePr/>
      </xdr:nvGraphicFramePr>
      <xdr:xfrm>
        <a:off x="14704695" y="1037590"/>
        <a:ext cx="6054090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>
          <xdr:nvSpPr>
            <xdr:cNvPr id="7169" name="Scroll Bar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8905875" y="12230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>
          <xdr:nvSpPr>
            <xdr:cNvPr id="7170" name="Scroll Bar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8905875" y="14008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>
          <xdr:nvSpPr>
            <xdr:cNvPr id="7171" name="Scroll Bar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8905875" y="15786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>
          <xdr:nvSpPr>
            <xdr:cNvPr id="7172" name="Scroll Bar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8905875" y="1934210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>
          <xdr:nvSpPr>
            <xdr:cNvPr id="7173" name="Scroll Bar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8905875" y="17564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>
          <xdr:nvSpPr>
            <xdr:cNvPr id="7174" name="Scroll Bar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8905875" y="2111375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0.46349</cdr:x>
      <cdr:y>0.46174</cdr:y>
    </cdr:from>
    <cdr:to>
      <cdr:x>0.53357</cdr:x>
      <cdr:y>0.53541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827866" y="2514600"/>
          <a:ext cx="427572" cy="401192"/>
        </a:xfrm>
        <a:prstGeom prst="rect">
          <a:avLst/>
        </a:prstGeom>
      </cdr:spPr>
    </cdr:pic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0.45524</cdr:x>
      <cdr:y>0.41879</cdr:y>
    </cdr:from>
    <cdr:to>
      <cdr:x>0.53802</cdr:x>
      <cdr:y>0.55692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43200" y="2277533"/>
          <a:ext cx="498838" cy="751180"/>
        </a:xfrm>
        <a:prstGeom prst="rect">
          <a:avLst/>
        </a:prstGeom>
      </cdr:spPr>
    </cdr:pic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0.45524</cdr:x>
      <cdr:y>0.35808</cdr:y>
    </cdr:from>
    <cdr:to>
      <cdr:x>0.5408</cdr:x>
      <cdr:y>0.50186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43200" y="1947332"/>
          <a:ext cx="515620" cy="781963"/>
        </a:xfrm>
        <a:prstGeom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>
      <xdr:nvGraphicFramePr>
        <xdr:cNvPr id="2" name="Diagramm 8"/>
        <xdr:cNvGraphicFramePr/>
      </xdr:nvGraphicFramePr>
      <xdr:xfrm>
        <a:off x="14704695" y="1037590"/>
        <a:ext cx="6054090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24</xdr:col>
          <xdr:colOff>708660</xdr:colOff>
          <xdr:row>7</xdr:row>
          <xdr:rowOff>22860</xdr:rowOff>
        </xdr:to>
        <xdr:sp>
          <xdr:nvSpPr>
            <xdr:cNvPr id="9217" name="Scroll Bar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8905875" y="12230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24</xdr:col>
          <xdr:colOff>708660</xdr:colOff>
          <xdr:row>8</xdr:row>
          <xdr:rowOff>22860</xdr:rowOff>
        </xdr:to>
        <xdr:sp>
          <xdr:nvSpPr>
            <xdr:cNvPr id="9218" name="Scroll Bar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>
            <a:xfrm>
              <a:off x="8905875" y="14008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24</xdr:col>
          <xdr:colOff>708660</xdr:colOff>
          <xdr:row>9</xdr:row>
          <xdr:rowOff>22860</xdr:rowOff>
        </xdr:to>
        <xdr:sp>
          <xdr:nvSpPr>
            <xdr:cNvPr id="9219" name="Scroll Bar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>
            <a:xfrm>
              <a:off x="8905875" y="15786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24</xdr:col>
          <xdr:colOff>708660</xdr:colOff>
          <xdr:row>11</xdr:row>
          <xdr:rowOff>22860</xdr:rowOff>
        </xdr:to>
        <xdr:sp>
          <xdr:nvSpPr>
            <xdr:cNvPr id="9220" name="Scroll Bar 4" hidden="1">
              <a:extLst>
                <a:ext uri="{63B3BB69-23CF-44E3-9099-C40C66FF867C}">
                  <a14:compatExt spid="_x0000_s9220"/>
                </a:ext>
              </a:extLst>
            </xdr:cNvPr>
            <xdr:cNvSpPr/>
          </xdr:nvSpPr>
          <xdr:spPr>
            <a:xfrm>
              <a:off x="8905875" y="1934210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24</xdr:col>
          <xdr:colOff>708660</xdr:colOff>
          <xdr:row>10</xdr:row>
          <xdr:rowOff>22860</xdr:rowOff>
        </xdr:to>
        <xdr:sp>
          <xdr:nvSpPr>
            <xdr:cNvPr id="9221" name="Scroll Bar 5" hidden="1">
              <a:extLst>
                <a:ext uri="{63B3BB69-23CF-44E3-9099-C40C66FF867C}">
                  <a14:compatExt spid="_x0000_s9221"/>
                </a:ext>
              </a:extLst>
            </xdr:cNvPr>
            <xdr:cNvSpPr/>
          </xdr:nvSpPr>
          <xdr:spPr>
            <a:xfrm>
              <a:off x="8905875" y="1756410"/>
              <a:ext cx="4391660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24</xdr:col>
          <xdr:colOff>708660</xdr:colOff>
          <xdr:row>12</xdr:row>
          <xdr:rowOff>22860</xdr:rowOff>
        </xdr:to>
        <xdr:sp>
          <xdr:nvSpPr>
            <xdr:cNvPr id="9222" name="Scroll Bar 6" hidden="1">
              <a:extLst>
                <a:ext uri="{63B3BB69-23CF-44E3-9099-C40C66FF867C}">
                  <a14:compatExt spid="_x0000_s9222"/>
                </a:ext>
              </a:extLst>
            </xdr:cNvPr>
            <xdr:cNvSpPr/>
          </xdr:nvSpPr>
          <xdr:spPr>
            <a:xfrm>
              <a:off x="8905875" y="2111375"/>
              <a:ext cx="4391660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5" name="箭头: 右 4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5" name="箭头: 右 4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6" name="箭头: 右 5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6" name="箭头: 右 5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7" name="箭头: 右 6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7" name="箭头: 右 6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8" name="箭头: 右 7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8" name="箭头: 右 7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9" name="箭头: 右 8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9" name="箭头: 右 8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0" name="矩形 9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0" name="矩形 9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1" name="矩形 10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1" name="矩形 10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2" name="矩形 11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2" name="矩形 11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3" name="矩形 12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3" name="矩形 12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4" name="矩形 13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4" name="矩形 13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5" name="矩形 14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5" name="矩形 14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0.46349</cdr:x>
      <cdr:y>0.46174</cdr:y>
    </cdr:from>
    <cdr:to>
      <cdr:x>0.53357</cdr:x>
      <cdr:y>0.53541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827866" y="2514600"/>
          <a:ext cx="427572" cy="401192"/>
        </a:xfrm>
        <a:prstGeom prst="rect">
          <a:avLst/>
        </a:prstGeom>
      </cdr:spPr>
    </cdr:pic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0.45524</cdr:x>
      <cdr:y>0.41879</cdr:y>
    </cdr:from>
    <cdr:to>
      <cdr:x>0.53802</cdr:x>
      <cdr:y>0.55692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43200" y="2277533"/>
          <a:ext cx="498838" cy="751180"/>
        </a:xfrm>
        <a:prstGeom prst="rect">
          <a:avLst/>
        </a:prstGeom>
      </cdr:spPr>
    </cdr:pic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0.45524</cdr:x>
      <cdr:y>0.35808</cdr:y>
    </cdr:from>
    <cdr:to>
      <cdr:x>0.5408</cdr:x>
      <cdr:y>0.50186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43200" y="1947332"/>
          <a:ext cx="515620" cy="781963"/>
        </a:xfrm>
        <a:prstGeom prst="rect">
          <a:avLst/>
        </a:prstGeom>
      </cdr:spPr>
    </cdr:pic>
  </cdr:relSizeAnchor>
</c:userShapes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9525</xdr:rowOff>
    </xdr:from>
    <xdr:to>
      <xdr:col>33</xdr:col>
      <xdr:colOff>98384</xdr:colOff>
      <xdr:row>34</xdr:row>
      <xdr:rowOff>62190</xdr:rowOff>
    </xdr:to>
    <xdr:graphicFrame>
      <xdr:nvGraphicFramePr>
        <xdr:cNvPr id="2" name="Diagramm 8"/>
        <xdr:cNvGraphicFramePr/>
      </xdr:nvGraphicFramePr>
      <xdr:xfrm>
        <a:off x="14704695" y="1035685"/>
        <a:ext cx="6057900" cy="523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5</xdr:row>
          <xdr:rowOff>144780</xdr:rowOff>
        </xdr:from>
        <xdr:to>
          <xdr:col>26</xdr:col>
          <xdr:colOff>274320</xdr:colOff>
          <xdr:row>7</xdr:row>
          <xdr:rowOff>0</xdr:rowOff>
        </xdr:to>
        <xdr:sp>
          <xdr:nvSpPr>
            <xdr:cNvPr id="10241" name="Scroll Bar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9307195" y="1170940"/>
              <a:ext cx="544385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6</xdr:row>
          <xdr:rowOff>152400</xdr:rowOff>
        </xdr:from>
        <xdr:to>
          <xdr:col>26</xdr:col>
          <xdr:colOff>274320</xdr:colOff>
          <xdr:row>7</xdr:row>
          <xdr:rowOff>152400</xdr:rowOff>
        </xdr:to>
        <xdr:sp>
          <xdr:nvSpPr>
            <xdr:cNvPr id="10242" name="Scroll Bar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9307195" y="1375410"/>
              <a:ext cx="5443855" cy="177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8</xdr:row>
          <xdr:rowOff>175260</xdr:rowOff>
        </xdr:from>
        <xdr:to>
          <xdr:col>26</xdr:col>
          <xdr:colOff>289560</xdr:colOff>
          <xdr:row>10</xdr:row>
          <xdr:rowOff>0</xdr:rowOff>
        </xdr:to>
        <xdr:sp>
          <xdr:nvSpPr>
            <xdr:cNvPr id="10243" name="Scroll Bar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>
            <a:xfrm>
              <a:off x="9312275" y="1753870"/>
              <a:ext cx="5454015" cy="18034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8" name="箭头: 右 7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9" name="箭头: 右 8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0" name="箭头: 右 9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11" name="箭头: 右 10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2" name="箭头: 右 11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3" name="矩形 12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4" name="矩形 13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5" name="矩形 14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6" name="矩形 15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7" name="矩形 16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8" name="矩形 17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9</xdr:row>
          <xdr:rowOff>175260</xdr:rowOff>
        </xdr:from>
        <xdr:to>
          <xdr:col>26</xdr:col>
          <xdr:colOff>289560</xdr:colOff>
          <xdr:row>11</xdr:row>
          <xdr:rowOff>0</xdr:rowOff>
        </xdr:to>
        <xdr:sp>
          <xdr:nvSpPr>
            <xdr:cNvPr id="10244" name="Scroll Bar 4" hidden="1">
              <a:extLst>
                <a:ext uri="{63B3BB69-23CF-44E3-9099-C40C66FF867C}">
                  <a14:compatExt spid="_x0000_s10244"/>
                </a:ext>
              </a:extLst>
            </xdr:cNvPr>
            <xdr:cNvSpPr/>
          </xdr:nvSpPr>
          <xdr:spPr>
            <a:xfrm>
              <a:off x="9312275" y="1931670"/>
              <a:ext cx="5454015" cy="1797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</xdr:colOff>
          <xdr:row>7</xdr:row>
          <xdr:rowOff>152400</xdr:rowOff>
        </xdr:from>
        <xdr:to>
          <xdr:col>26</xdr:col>
          <xdr:colOff>289560</xdr:colOff>
          <xdr:row>8</xdr:row>
          <xdr:rowOff>152400</xdr:rowOff>
        </xdr:to>
        <xdr:sp>
          <xdr:nvSpPr>
            <xdr:cNvPr id="10245" name="Scroll Bar 5" hidden="1">
              <a:extLst>
                <a:ext uri="{63B3BB69-23CF-44E3-9099-C40C66FF867C}">
                  <a14:compatExt spid="_x0000_s10245"/>
                </a:ext>
              </a:extLst>
            </xdr:cNvPr>
            <xdr:cNvSpPr/>
          </xdr:nvSpPr>
          <xdr:spPr>
            <a:xfrm>
              <a:off x="9319895" y="1553210"/>
              <a:ext cx="5446395" cy="1778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36</xdr:col>
      <xdr:colOff>575836</xdr:colOff>
      <xdr:row>16</xdr:row>
      <xdr:rowOff>159026</xdr:rowOff>
    </xdr:from>
    <xdr:to>
      <xdr:col>37</xdr:col>
      <xdr:colOff>247414</xdr:colOff>
      <xdr:row>20</xdr:row>
      <xdr:rowOff>0</xdr:rowOff>
    </xdr:to>
    <xdr:pic>
      <xdr:nvPicPr>
        <xdr:cNvPr id="21" name="图片 20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55680" y="3170555"/>
          <a:ext cx="543560" cy="552450"/>
        </a:xfrm>
        <a:prstGeom prst="rect">
          <a:avLst/>
        </a:prstGeom>
      </xdr:spPr>
    </xdr:pic>
    <xdr:clientData/>
  </xdr:twoCellAnchor>
  <xdr:twoCellAnchor editAs="oneCell">
    <xdr:from>
      <xdr:col>43</xdr:col>
      <xdr:colOff>859089</xdr:colOff>
      <xdr:row>16</xdr:row>
      <xdr:rowOff>124189</xdr:rowOff>
    </xdr:from>
    <xdr:to>
      <xdr:col>44</xdr:col>
      <xdr:colOff>344556</xdr:colOff>
      <xdr:row>19</xdr:row>
      <xdr:rowOff>118226</xdr:rowOff>
    </xdr:to>
    <xdr:pic>
      <xdr:nvPicPr>
        <xdr:cNvPr id="22" name="图片 21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241875" y="3135630"/>
          <a:ext cx="357505" cy="52768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11</xdr:row>
          <xdr:rowOff>0</xdr:rowOff>
        </xdr:from>
        <xdr:to>
          <xdr:col>26</xdr:col>
          <xdr:colOff>289560</xdr:colOff>
          <xdr:row>12</xdr:row>
          <xdr:rowOff>22860</xdr:rowOff>
        </xdr:to>
        <xdr:sp>
          <xdr:nvSpPr>
            <xdr:cNvPr id="10246" name="Scroll Bar 6" hidden="1">
              <a:extLst>
                <a:ext uri="{63B3BB69-23CF-44E3-9099-C40C66FF867C}">
                  <a14:compatExt spid="_x0000_s10246"/>
                </a:ext>
              </a:extLst>
            </xdr:cNvPr>
            <xdr:cNvSpPr/>
          </xdr:nvSpPr>
          <xdr:spPr>
            <a:xfrm>
              <a:off x="9312275" y="2111375"/>
              <a:ext cx="545401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0.45278</cdr:x>
      <cdr:y>0.46106</cdr:y>
    </cdr:from>
    <cdr:to>
      <cdr:x>0.52275</cdr:x>
      <cdr:y>0.53519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752826" y="2456942"/>
          <a:ext cx="425384" cy="395011"/>
        </a:xfrm>
        <a:prstGeom prst="rect">
          <a:avLst/>
        </a:prstGeom>
      </cdr:spPr>
    </cdr:pic>
  </cdr:relSizeAnchor>
</c:userShapes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26</xdr:col>
      <xdr:colOff>228599</xdr:colOff>
      <xdr:row>5</xdr:row>
      <xdr:rowOff>11430</xdr:rowOff>
    </xdr:from>
    <xdr:to>
      <xdr:col>33</xdr:col>
      <xdr:colOff>94574</xdr:colOff>
      <xdr:row>34</xdr:row>
      <xdr:rowOff>58380</xdr:rowOff>
    </xdr:to>
    <xdr:graphicFrame>
      <xdr:nvGraphicFramePr>
        <xdr:cNvPr id="2" name="Diagramm 8"/>
        <xdr:cNvGraphicFramePr/>
      </xdr:nvGraphicFramePr>
      <xdr:xfrm>
        <a:off x="14704695" y="1037590"/>
        <a:ext cx="6054090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3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4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6</xdr:row>
          <xdr:rowOff>0</xdr:rowOff>
        </xdr:from>
        <xdr:to>
          <xdr:col>26</xdr:col>
          <xdr:colOff>60960</xdr:colOff>
          <xdr:row>7</xdr:row>
          <xdr:rowOff>22860</xdr:rowOff>
        </xdr:to>
        <xdr:sp>
          <xdr:nvSpPr>
            <xdr:cNvPr id="11265" name="Scroll Bar 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>
            <a:xfrm>
              <a:off x="8905875" y="1223010"/>
              <a:ext cx="5631815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7</xdr:row>
          <xdr:rowOff>0</xdr:rowOff>
        </xdr:from>
        <xdr:to>
          <xdr:col>26</xdr:col>
          <xdr:colOff>60960</xdr:colOff>
          <xdr:row>8</xdr:row>
          <xdr:rowOff>22860</xdr:rowOff>
        </xdr:to>
        <xdr:sp>
          <xdr:nvSpPr>
            <xdr:cNvPr id="11266" name="Scroll Bar 2" hidden="1">
              <a:extLst>
                <a:ext uri="{63B3BB69-23CF-44E3-9099-C40C66FF867C}">
                  <a14:compatExt spid="_x0000_s11266"/>
                </a:ext>
              </a:extLst>
            </xdr:cNvPr>
            <xdr:cNvSpPr/>
          </xdr:nvSpPr>
          <xdr:spPr>
            <a:xfrm>
              <a:off x="8905875" y="1400810"/>
              <a:ext cx="5631815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8</xdr:row>
          <xdr:rowOff>0</xdr:rowOff>
        </xdr:from>
        <xdr:to>
          <xdr:col>26</xdr:col>
          <xdr:colOff>60960</xdr:colOff>
          <xdr:row>9</xdr:row>
          <xdr:rowOff>22860</xdr:rowOff>
        </xdr:to>
        <xdr:sp>
          <xdr:nvSpPr>
            <xdr:cNvPr id="11267" name="Scroll Bar 3" hidden="1">
              <a:extLst>
                <a:ext uri="{63B3BB69-23CF-44E3-9099-C40C66FF867C}">
                  <a14:compatExt spid="_x0000_s11267"/>
                </a:ext>
              </a:extLst>
            </xdr:cNvPr>
            <xdr:cNvSpPr/>
          </xdr:nvSpPr>
          <xdr:spPr>
            <a:xfrm>
              <a:off x="8905875" y="1578610"/>
              <a:ext cx="5631815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10</xdr:row>
          <xdr:rowOff>0</xdr:rowOff>
        </xdr:from>
        <xdr:to>
          <xdr:col>26</xdr:col>
          <xdr:colOff>60960</xdr:colOff>
          <xdr:row>11</xdr:row>
          <xdr:rowOff>22860</xdr:rowOff>
        </xdr:to>
        <xdr:sp>
          <xdr:nvSpPr>
            <xdr:cNvPr id="11268" name="Scroll Bar 4" hidden="1">
              <a:extLst>
                <a:ext uri="{63B3BB69-23CF-44E3-9099-C40C66FF867C}">
                  <a14:compatExt spid="_x0000_s11268"/>
                </a:ext>
              </a:extLst>
            </xdr:cNvPr>
            <xdr:cNvSpPr/>
          </xdr:nvSpPr>
          <xdr:spPr>
            <a:xfrm>
              <a:off x="8905875" y="1934210"/>
              <a:ext cx="563181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9</xdr:row>
          <xdr:rowOff>0</xdr:rowOff>
        </xdr:from>
        <xdr:to>
          <xdr:col>26</xdr:col>
          <xdr:colOff>60960</xdr:colOff>
          <xdr:row>10</xdr:row>
          <xdr:rowOff>22860</xdr:rowOff>
        </xdr:to>
        <xdr:sp>
          <xdr:nvSpPr>
            <xdr:cNvPr id="11269" name="Scroll Bar 5" hidden="1">
              <a:extLst>
                <a:ext uri="{63B3BB69-23CF-44E3-9099-C40C66FF867C}">
                  <a14:compatExt spid="_x0000_s11269"/>
                </a:ext>
              </a:extLst>
            </xdr:cNvPr>
            <xdr:cNvSpPr/>
          </xdr:nvSpPr>
          <xdr:spPr>
            <a:xfrm>
              <a:off x="8905875" y="1756410"/>
              <a:ext cx="5631815" cy="200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0</xdr:rowOff>
        </xdr:from>
        <xdr:to>
          <xdr:col>26</xdr:col>
          <xdr:colOff>60960</xdr:colOff>
          <xdr:row>12</xdr:row>
          <xdr:rowOff>22860</xdr:rowOff>
        </xdr:to>
        <xdr:sp>
          <xdr:nvSpPr>
            <xdr:cNvPr id="11270" name="Scroll Bar 6" hidden="1">
              <a:extLst>
                <a:ext uri="{63B3BB69-23CF-44E3-9099-C40C66FF867C}">
                  <a14:compatExt spid="_x0000_s11270"/>
                </a:ext>
              </a:extLst>
            </xdr:cNvPr>
            <xdr:cNvSpPr/>
          </xdr:nvSpPr>
          <xdr:spPr>
            <a:xfrm>
              <a:off x="8905875" y="2111375"/>
              <a:ext cx="563181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1" name="箭头: 右 10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1" name="箭头: 右 10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2" name="箭头: 右 11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2" name="箭头: 右 11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3" name="箭头: 右 12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3" name="箭头: 右 12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4" name="箭头: 右 13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14" name="箭头: 右 13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5" name="箭头: 右 14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15" name="箭头: 右 14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6" name="矩形 15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6" name="矩形 15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7" name="矩形 16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7" name="矩形 16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8" name="矩形 17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8" name="矩形 17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19" name="矩形 18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19" name="矩形 18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0" name="矩形 19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20" name="矩形 19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1" name="矩形 20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21" name="矩形 20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 editAs="oneCell">
    <xdr:from>
      <xdr:col>36</xdr:col>
      <xdr:colOff>582706</xdr:colOff>
      <xdr:row>16</xdr:row>
      <xdr:rowOff>98612</xdr:rowOff>
    </xdr:from>
    <xdr:to>
      <xdr:col>37</xdr:col>
      <xdr:colOff>255580</xdr:colOff>
      <xdr:row>19</xdr:row>
      <xdr:rowOff>141467</xdr:rowOff>
    </xdr:to>
    <xdr:pic>
      <xdr:nvPicPr>
        <xdr:cNvPr id="22" name="图片 21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62665" y="3110230"/>
          <a:ext cx="544830" cy="575945"/>
        </a:xfrm>
        <a:prstGeom prst="rect">
          <a:avLst/>
        </a:prstGeom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0.46376</cdr:x>
      <cdr:y>0.46024</cdr:y>
    </cdr:from>
    <cdr:to>
      <cdr:x>0.53377</cdr:x>
      <cdr:y>0.53442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824369" y="2484718"/>
          <a:ext cx="426369" cy="400469"/>
        </a:xfrm>
        <a:prstGeom prst="rect">
          <a:avLst/>
        </a:prstGeom>
      </cdr:spPr>
    </cdr:pic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0.46176</cdr:x>
      <cdr:y>0.39738</cdr:y>
    </cdr:from>
    <cdr:to>
      <cdr:x>0.5222</cdr:x>
      <cdr:y>0.50192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>
          <a:off x="2776071" y="2094753"/>
          <a:ext cx="363400" cy="551114"/>
        </a:xfrm>
        <a:prstGeom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0</xdr:row>
          <xdr:rowOff>0</xdr:rowOff>
        </xdr:from>
        <xdr:to>
          <xdr:col>28</xdr:col>
          <xdr:colOff>373380</xdr:colOff>
          <xdr:row>1</xdr:row>
          <xdr:rowOff>60960</xdr:rowOff>
        </xdr:to>
        <xdr:sp>
          <xdr:nvSpPr>
            <xdr:cNvPr id="13313" name="Scroll Bar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>
            <a:xfrm>
              <a:off x="8905875" y="0"/>
              <a:ext cx="7687945" cy="3524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0</xdr:row>
          <xdr:rowOff>0</xdr:rowOff>
        </xdr:from>
        <xdr:to>
          <xdr:col>28</xdr:col>
          <xdr:colOff>373380</xdr:colOff>
          <xdr:row>1</xdr:row>
          <xdr:rowOff>60960</xdr:rowOff>
        </xdr:to>
        <xdr:sp>
          <xdr:nvSpPr>
            <xdr:cNvPr id="13314" name="Scroll Bar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>
            <a:xfrm>
              <a:off x="8905875" y="0"/>
              <a:ext cx="7687945" cy="3524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0</xdr:row>
          <xdr:rowOff>0</xdr:rowOff>
        </xdr:from>
        <xdr:to>
          <xdr:col>28</xdr:col>
          <xdr:colOff>373380</xdr:colOff>
          <xdr:row>1</xdr:row>
          <xdr:rowOff>60960</xdr:rowOff>
        </xdr:to>
        <xdr:sp>
          <xdr:nvSpPr>
            <xdr:cNvPr id="13315" name="Scroll Bar 3" hidden="1">
              <a:extLst>
                <a:ext uri="{63B3BB69-23CF-44E3-9099-C40C66FF867C}">
                  <a14:compatExt spid="_x0000_s13315"/>
                </a:ext>
              </a:extLst>
            </xdr:cNvPr>
            <xdr:cNvSpPr/>
          </xdr:nvSpPr>
          <xdr:spPr>
            <a:xfrm>
              <a:off x="8905875" y="0"/>
              <a:ext cx="7687945" cy="3524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0</xdr:row>
          <xdr:rowOff>0</xdr:rowOff>
        </xdr:from>
        <xdr:to>
          <xdr:col>28</xdr:col>
          <xdr:colOff>373380</xdr:colOff>
          <xdr:row>1</xdr:row>
          <xdr:rowOff>60960</xdr:rowOff>
        </xdr:to>
        <xdr:sp>
          <xdr:nvSpPr>
            <xdr:cNvPr id="13316" name="Scroll Bar 4" hidden="1">
              <a:extLst>
                <a:ext uri="{63B3BB69-23CF-44E3-9099-C40C66FF867C}">
                  <a14:compatExt spid="_x0000_s13316"/>
                </a:ext>
              </a:extLst>
            </xdr:cNvPr>
            <xdr:cNvSpPr/>
          </xdr:nvSpPr>
          <xdr:spPr>
            <a:xfrm>
              <a:off x="8905875" y="0"/>
              <a:ext cx="7687945" cy="3524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0</xdr:row>
          <xdr:rowOff>0</xdr:rowOff>
        </xdr:from>
        <xdr:to>
          <xdr:col>28</xdr:col>
          <xdr:colOff>373380</xdr:colOff>
          <xdr:row>1</xdr:row>
          <xdr:rowOff>60960</xdr:rowOff>
        </xdr:to>
        <xdr:sp>
          <xdr:nvSpPr>
            <xdr:cNvPr id="13317" name="Scroll Bar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8905875" y="0"/>
              <a:ext cx="7687945" cy="3524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0</xdr:row>
          <xdr:rowOff>0</xdr:rowOff>
        </xdr:from>
        <xdr:to>
          <xdr:col>28</xdr:col>
          <xdr:colOff>373380</xdr:colOff>
          <xdr:row>1</xdr:row>
          <xdr:rowOff>60960</xdr:rowOff>
        </xdr:to>
        <xdr:sp>
          <xdr:nvSpPr>
            <xdr:cNvPr id="13318" name="Scroll Bar 6" hidden="1">
              <a:extLst>
                <a:ext uri="{63B3BB69-23CF-44E3-9099-C40C66FF867C}">
                  <a14:compatExt spid="_x0000_s13318"/>
                </a:ext>
              </a:extLst>
            </xdr:cNvPr>
            <xdr:cNvSpPr/>
          </xdr:nvSpPr>
          <xdr:spPr>
            <a:xfrm>
              <a:off x="8905875" y="0"/>
              <a:ext cx="7687945" cy="3524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36</xdr:col>
      <xdr:colOff>582706</xdr:colOff>
      <xdr:row>0</xdr:row>
      <xdr:rowOff>0</xdr:rowOff>
    </xdr:from>
    <xdr:to>
      <xdr:col>37</xdr:col>
      <xdr:colOff>430840</xdr:colOff>
      <xdr:row>3</xdr:row>
      <xdr:rowOff>42855</xdr:rowOff>
    </xdr:to>
    <xdr:pic>
      <xdr:nvPicPr>
        <xdr:cNvPr id="22" name="图片 21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62665" y="0"/>
          <a:ext cx="720090" cy="694055"/>
        </a:xfrm>
        <a:prstGeom prst="rect">
          <a:avLst/>
        </a:prstGeom>
      </xdr:spPr>
    </xdr:pic>
    <xdr:clientData/>
  </xdr:twoCellAnchor>
  <xdr:twoCellAnchor>
    <xdr:from>
      <xdr:col>26</xdr:col>
      <xdr:colOff>228599</xdr:colOff>
      <xdr:row>5</xdr:row>
      <xdr:rowOff>9525</xdr:rowOff>
    </xdr:from>
    <xdr:to>
      <xdr:col>33</xdr:col>
      <xdr:colOff>98384</xdr:colOff>
      <xdr:row>34</xdr:row>
      <xdr:rowOff>62190</xdr:rowOff>
    </xdr:to>
    <xdr:graphicFrame>
      <xdr:nvGraphicFramePr>
        <xdr:cNvPr id="23" name="Diagramm 8"/>
        <xdr:cNvGraphicFramePr/>
      </xdr:nvGraphicFramePr>
      <xdr:xfrm>
        <a:off x="14704695" y="1035685"/>
        <a:ext cx="6057900" cy="5238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413656</xdr:colOff>
      <xdr:row>5</xdr:row>
      <xdr:rowOff>21772</xdr:rowOff>
    </xdr:from>
    <xdr:to>
      <xdr:col>40</xdr:col>
      <xdr:colOff>279631</xdr:colOff>
      <xdr:row>34</xdr:row>
      <xdr:rowOff>68722</xdr:rowOff>
    </xdr:to>
    <xdr:graphicFrame>
      <xdr:nvGraphicFramePr>
        <xdr:cNvPr id="24" name="Diagramm 10"/>
        <xdr:cNvGraphicFramePr/>
      </xdr:nvGraphicFramePr>
      <xdr:xfrm>
        <a:off x="21078190" y="1047750"/>
        <a:ext cx="5969000" cy="523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676275</xdr:colOff>
      <xdr:row>5</xdr:row>
      <xdr:rowOff>0</xdr:rowOff>
    </xdr:from>
    <xdr:to>
      <xdr:col>47</xdr:col>
      <xdr:colOff>542250</xdr:colOff>
      <xdr:row>34</xdr:row>
      <xdr:rowOff>46950</xdr:rowOff>
    </xdr:to>
    <xdr:graphicFrame>
      <xdr:nvGraphicFramePr>
        <xdr:cNvPr id="25" name="Diagramm 11"/>
        <xdr:cNvGraphicFramePr/>
      </xdr:nvGraphicFramePr>
      <xdr:xfrm>
        <a:off x="27444065" y="1026160"/>
        <a:ext cx="5968365" cy="52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5</xdr:row>
          <xdr:rowOff>144780</xdr:rowOff>
        </xdr:from>
        <xdr:to>
          <xdr:col>26</xdr:col>
          <xdr:colOff>274320</xdr:colOff>
          <xdr:row>7</xdr:row>
          <xdr:rowOff>22860</xdr:rowOff>
        </xdr:to>
        <xdr:sp>
          <xdr:nvSpPr>
            <xdr:cNvPr id="13319" name="Scroll Bar 7" hidden="1">
              <a:extLst>
                <a:ext uri="{63B3BB69-23CF-44E3-9099-C40C66FF867C}">
                  <a14:compatExt spid="_x0000_s13319"/>
                </a:ext>
              </a:extLst>
            </xdr:cNvPr>
            <xdr:cNvSpPr/>
          </xdr:nvSpPr>
          <xdr:spPr>
            <a:xfrm>
              <a:off x="9307195" y="1170940"/>
              <a:ext cx="5443855" cy="25273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198120</xdr:colOff>
          <xdr:row>6</xdr:row>
          <xdr:rowOff>152400</xdr:rowOff>
        </xdr:from>
        <xdr:to>
          <xdr:col>26</xdr:col>
          <xdr:colOff>274320</xdr:colOff>
          <xdr:row>7</xdr:row>
          <xdr:rowOff>152400</xdr:rowOff>
        </xdr:to>
        <xdr:sp>
          <xdr:nvSpPr>
            <xdr:cNvPr id="13320" name="Scroll Bar 8" hidden="1">
              <a:extLst>
                <a:ext uri="{63B3BB69-23CF-44E3-9099-C40C66FF867C}">
                  <a14:compatExt spid="_x0000_s13320"/>
                </a:ext>
              </a:extLst>
            </xdr:cNvPr>
            <xdr:cNvSpPr/>
          </xdr:nvSpPr>
          <xdr:spPr>
            <a:xfrm>
              <a:off x="9307195" y="1375410"/>
              <a:ext cx="5443855" cy="177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8</xdr:row>
          <xdr:rowOff>175260</xdr:rowOff>
        </xdr:from>
        <xdr:to>
          <xdr:col>26</xdr:col>
          <xdr:colOff>289560</xdr:colOff>
          <xdr:row>10</xdr:row>
          <xdr:rowOff>0</xdr:rowOff>
        </xdr:to>
        <xdr:sp>
          <xdr:nvSpPr>
            <xdr:cNvPr id="13321" name="Scroll Bar 9" hidden="1">
              <a:extLst>
                <a:ext uri="{63B3BB69-23CF-44E3-9099-C40C66FF867C}">
                  <a14:compatExt spid="_x0000_s13321"/>
                </a:ext>
              </a:extLst>
            </xdr:cNvPr>
            <xdr:cNvSpPr/>
          </xdr:nvSpPr>
          <xdr:spPr>
            <a:xfrm>
              <a:off x="9312275" y="1753870"/>
              <a:ext cx="5454015" cy="18034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16</xdr:col>
      <xdr:colOff>121920</xdr:colOff>
      <xdr:row>24</xdr:row>
      <xdr:rowOff>114300</xdr:rowOff>
    </xdr:from>
    <xdr:to>
      <xdr:col>19</xdr:col>
      <xdr:colOff>99060</xdr:colOff>
      <xdr:row>27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29" name="箭头: 右 28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29" name="箭头: 右 28"/>
            <xdr:cNvSpPr/>
          </xdr:nvSpPr>
          <xdr:spPr>
            <a:xfrm>
              <a:off x="6885940" y="4548505"/>
              <a:ext cx="2118995" cy="55626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32</xdr:row>
      <xdr:rowOff>53340</xdr:rowOff>
    </xdr:from>
    <xdr:to>
      <xdr:col>19</xdr:col>
      <xdr:colOff>91440</xdr:colOff>
      <xdr:row>35</xdr:row>
      <xdr:rowOff>106680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0" name="箭头: 右 29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30" name="箭头: 右 29"/>
            <xdr:cNvSpPr/>
          </xdr:nvSpPr>
          <xdr:spPr>
            <a:xfrm>
              <a:off x="6901180" y="5909945"/>
              <a:ext cx="209613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129540</xdr:colOff>
      <xdr:row>40</xdr:row>
      <xdr:rowOff>60960</xdr:rowOff>
    </xdr:from>
    <xdr:to>
      <xdr:col>19</xdr:col>
      <xdr:colOff>129540</xdr:colOff>
      <xdr:row>43</xdr:row>
      <xdr:rowOff>114300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1" name="箭头: 右 30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∗</m:t>
                        </m:r>
                      </m:e>
                    </m:sPre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31" name="箭头: 右 30"/>
            <xdr:cNvSpPr/>
          </xdr:nvSpPr>
          <xdr:spPr>
            <a:xfrm>
              <a:off x="6893560" y="733933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16</xdr:col>
      <xdr:colOff>137160</xdr:colOff>
      <xdr:row>48</xdr:row>
      <xdr:rowOff>99060</xdr:rowOff>
    </xdr:from>
    <xdr:to>
      <xdr:col>19</xdr:col>
      <xdr:colOff>121920</xdr:colOff>
      <xdr:row>51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2" name="箭头: 右 31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</m:sPre>
                    <m:r>
                      <a:rPr lang="en-US" altLang="zh-CN" sz="1100" b="0" i="1">
                        <a:solidFill>
                          <a:schemeClr val="lt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Pre>
                      <m:sPrePr>
                        <m:ctrlP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Choice>
      <mc:Fallback>
        <xdr:sp>
          <xdr:nvSpPr>
            <xdr:cNvPr id="32" name="箭头: 右 31"/>
            <xdr:cNvSpPr/>
          </xdr:nvSpPr>
          <xdr:spPr>
            <a:xfrm>
              <a:off x="6901180" y="8799830"/>
              <a:ext cx="212661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 b="0" i="1">
                <a:solidFill>
                  <a:schemeClr val="lt1"/>
                </a:solidFill>
                <a:latin typeface="Cambria Math" panose="02040503050406030204" pitchFamily="18" charset="0"/>
                <a:ea typeface="+mn-ea"/>
                <a:cs typeface="+mn-cs"/>
              </a:endParaRPr>
            </a:p>
          </xdr:txBody>
        </xdr:sp>
      </mc:Fallback>
    </mc:AlternateContent>
    <xdr:clientData/>
  </xdr:twoCellAnchor>
  <xdr:twoCellAnchor>
    <xdr:from>
      <xdr:col>16</xdr:col>
      <xdr:colOff>137160</xdr:colOff>
      <xdr:row>56</xdr:row>
      <xdr:rowOff>38100</xdr:rowOff>
    </xdr:from>
    <xdr:to>
      <xdr:col>19</xdr:col>
      <xdr:colOff>137160</xdr:colOff>
      <xdr:row>59</xdr:row>
      <xdr:rowOff>91440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3" name="箭头: 右 32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100" b="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  <m:r>
                      <a:rPr lang="en-US" altLang="zh-CN" b="0" i="1">
                        <a:latin typeface="Cambria Math" panose="02040503050406030204" pitchFamily="18" charset="0"/>
                      </a:rPr>
                      <m:t>∗</m:t>
                    </m:r>
                    <m:sPre>
                      <m:sPrePr>
                        <m:ctrlPr>
                          <a:rPr lang="en-US" altLang="zh-CN" sz="110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PrePr>
                      <m:sub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  <m:e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en-US" altLang="zh-CN" sz="1100" b="0" i="1">
                            <a:solidFill>
                              <a:schemeClr val="lt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Pre>
                          <m:sPrePr>
                            <m:ctrlPr>
                              <a:rPr lang="en-US" altLang="zh-CN" sz="110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PrePr>
                          <m:sub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sub>
                          <m:sup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  <m: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  <m:r>
                              <a:rPr lang="en-US" altLang="zh-CN" sz="1100" b="0" i="1">
                                <a:solidFill>
                                  <a:schemeClr val="lt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sPre>
                              <m:sPrePr>
                                <m:ctrlPr>
                                  <a:rPr lang="en-US" altLang="zh-CN" sz="110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PrePr>
                              <m:sub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6</m:t>
                                </m:r>
                              </m:sub>
                              <m:sup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sup>
                              <m:e>
                                <m:r>
                                  <a:rPr lang="en-US" altLang="zh-CN" sz="1100" b="0" i="1">
                                    <a:solidFill>
                                      <a:schemeClr val="lt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</m:sPre>
                          </m:e>
                        </m:sPre>
                      </m:e>
                    </m:sPre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33" name="箭头: 右 32"/>
            <xdr:cNvSpPr/>
          </xdr:nvSpPr>
          <xdr:spPr>
            <a:xfrm>
              <a:off x="6901180" y="10161270"/>
              <a:ext cx="2141855" cy="586740"/>
            </a:xfrm>
            <a:prstGeom prst="rightArrow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n-US" altLang="zh-CN" sz="1100" b="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1</a:t>
              </a:r>
              <a:r>
                <a:rPr lang="en-US" altLang="zh-CN" sz="1100" b="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0</a:t>
              </a:r>
              <a:r>
                <a:rPr lang="en-US" altLang="zh-CN" sz="1100" b="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latin typeface="Cambria Math" panose="02040503050406030204" pitchFamily="18" charset="0"/>
                </a:rPr>
                <a:t>(_</a:t>
              </a:r>
              <a:r>
                <a:rPr lang="en-US" altLang="zh-CN" sz="1100" b="0">
                  <a:latin typeface="Cambria Math" panose="02040503050406030204" pitchFamily="18" charset="0"/>
                </a:rPr>
                <a:t>2</a:t>
              </a:r>
              <a:r>
                <a:rPr lang="en-US" altLang="zh-CN" sz="1100">
                  <a:latin typeface="Cambria Math" panose="02040503050406030204" pitchFamily="18" charset="0"/>
                </a:rPr>
                <a:t>^</a:t>
              </a:r>
              <a:r>
                <a:rPr lang="en-US" altLang="zh-CN" b="0">
                  <a:latin typeface="Cambria Math" panose="02040503050406030204" pitchFamily="18" charset="0"/>
                </a:rPr>
                <a:t>1</a:t>
              </a:r>
              <a:r>
                <a:rPr lang="en-US" altLang="zh-CN" sz="1100">
                  <a:latin typeface="Cambria Math" panose="02040503050406030204" pitchFamily="18" charset="0"/>
                </a:rPr>
                <a:t>)</a:t>
              </a:r>
              <a:r>
                <a:rPr lang="en-US" altLang="zh-CN" b="0">
                  <a:latin typeface="Cambria Math" panose="02040503050406030204" pitchFamily="18" charset="0"/>
                </a:rPr>
                <a:t>𝑇</a:t>
              </a:r>
              <a:r>
                <a:rPr lang="en-US" altLang="zh-CN" b="0">
                  <a:latin typeface="Cambria Math" panose="02040503050406030204" pitchFamily="18" charset="0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4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(_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US" altLang="zh-CN" sz="110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altLang="zh-CN" sz="1100" b="0">
                  <a:solidFill>
                    <a:schemeClr val="lt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endParaRPr lang="zh-CN" altLang="en-US" sz="1100"/>
            </a:p>
          </xdr:txBody>
        </xdr:sp>
      </mc:Fallback>
    </mc:AlternateContent>
    <xdr:clientData/>
  </xdr:twoCellAnchor>
  <xdr:twoCellAnchor>
    <xdr:from>
      <xdr:col>13</xdr:col>
      <xdr:colOff>426720</xdr:colOff>
      <xdr:row>13</xdr:row>
      <xdr:rowOff>152400</xdr:rowOff>
    </xdr:from>
    <xdr:to>
      <xdr:col>14</xdr:col>
      <xdr:colOff>350520</xdr:colOff>
      <xdr:row>15</xdr:row>
      <xdr:rowOff>137160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4" name="矩形 33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4" name="矩形 33"/>
            <xdr:cNvSpPr/>
          </xdr:nvSpPr>
          <xdr:spPr>
            <a:xfrm>
              <a:off x="4295775" y="261810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0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457200</xdr:colOff>
      <xdr:row>22</xdr:row>
      <xdr:rowOff>15240</xdr:rowOff>
    </xdr:from>
    <xdr:to>
      <xdr:col>14</xdr:col>
      <xdr:colOff>381000</xdr:colOff>
      <xdr:row>24</xdr:row>
      <xdr:rowOff>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5" name="矩形 34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5" name="矩形 34"/>
            <xdr:cNvSpPr/>
          </xdr:nvSpPr>
          <xdr:spPr>
            <a:xfrm>
              <a:off x="4326255" y="4093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1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29</xdr:row>
      <xdr:rowOff>167640</xdr:rowOff>
    </xdr:from>
    <xdr:to>
      <xdr:col>14</xdr:col>
      <xdr:colOff>396240</xdr:colOff>
      <xdr:row>31</xdr:row>
      <xdr:rowOff>152400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6" name="矩形 35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6" name="矩形 35"/>
            <xdr:cNvSpPr/>
          </xdr:nvSpPr>
          <xdr:spPr>
            <a:xfrm>
              <a:off x="4341495" y="5490845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38</xdr:row>
      <xdr:rowOff>0</xdr:rowOff>
    </xdr:from>
    <xdr:to>
      <xdr:col>14</xdr:col>
      <xdr:colOff>396240</xdr:colOff>
      <xdr:row>39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7" name="矩形 36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7" name="矩形 36"/>
            <xdr:cNvSpPr/>
          </xdr:nvSpPr>
          <xdr:spPr>
            <a:xfrm>
              <a:off x="4341495" y="69227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3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46</xdr:row>
      <xdr:rowOff>0</xdr:rowOff>
    </xdr:from>
    <xdr:to>
      <xdr:col>14</xdr:col>
      <xdr:colOff>396240</xdr:colOff>
      <xdr:row>47</xdr:row>
      <xdr:rowOff>160020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8" name="矩形 37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8" name="矩形 37"/>
            <xdr:cNvSpPr/>
          </xdr:nvSpPr>
          <xdr:spPr>
            <a:xfrm>
              <a:off x="4341495" y="8345170"/>
              <a:ext cx="889000" cy="33782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4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13</xdr:col>
      <xdr:colOff>472440</xdr:colOff>
      <xdr:row>53</xdr:row>
      <xdr:rowOff>137160</xdr:rowOff>
    </xdr:from>
    <xdr:to>
      <xdr:col>14</xdr:col>
      <xdr:colOff>396240</xdr:colOff>
      <xdr:row>55</xdr:row>
      <xdr:rowOff>121920</xdr:rowOff>
    </xdr:to>
    <mc:AlternateContent xmlns:mc="http://schemas.openxmlformats.org/markup-compatibility/2006">
      <mc:Choice xmlns:a14="http://schemas.microsoft.com/office/drawing/2010/main" Requires="a14">
        <xdr:sp>
          <xdr:nvSpPr>
            <xdr:cNvPr id="39" name="矩形 38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Pre>
                      <m:sPrePr>
                        <m:ctrlPr>
                          <a:rPr lang="en-US" altLang="zh-CN" sz="140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  <m:sup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5</m:t>
                        </m:r>
                      </m:sup>
                      <m:e>
                        <m:r>
                          <a:rPr lang="en-US" altLang="zh-CN" sz="1400" b="0" i="1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</m:sPre>
                  </m:oMath>
                </m:oMathPara>
              </a14:m>
              <a:endParaRPr lang="zh-CN" altLang="en-US" sz="1100">
                <a:solidFill>
                  <a:schemeClr val="tx1"/>
                </a:solidFill>
              </a:endParaRPr>
            </a:p>
          </xdr:txBody>
        </xdr:sp>
      </mc:Choice>
      <mc:Fallback>
        <xdr:sp>
          <xdr:nvSpPr>
            <xdr:cNvPr id="39" name="矩形 38"/>
            <xdr:cNvSpPr/>
          </xdr:nvSpPr>
          <xdr:spPr>
            <a:xfrm>
              <a:off x="4341495" y="9726930"/>
              <a:ext cx="889000" cy="34036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(_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6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5</a:t>
              </a:r>
              <a:r>
                <a:rPr lang="en-US" altLang="zh-CN" sz="1400">
                  <a:solidFill>
                    <a:schemeClr val="tx1"/>
                  </a:solidFill>
                  <a:latin typeface="Cambria Math" panose="02040503050406030204" pitchFamily="18" charset="0"/>
                </a:rPr>
                <a:t>)</a:t>
              </a:r>
              <a:r>
                <a:rPr lang="en-US" altLang="zh-CN" sz="1400" b="0">
                  <a:solidFill>
                    <a:schemeClr val="tx1"/>
                  </a:solidFill>
                  <a:latin typeface="Cambria Math" panose="02040503050406030204" pitchFamily="18" charset="0"/>
                </a:rPr>
                <a:t>𝑇</a:t>
              </a:r>
              <a:endParaRPr lang="zh-CN" altLang="en-US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9</xdr:row>
          <xdr:rowOff>175260</xdr:rowOff>
        </xdr:from>
        <xdr:to>
          <xdr:col>26</xdr:col>
          <xdr:colOff>289560</xdr:colOff>
          <xdr:row>11</xdr:row>
          <xdr:rowOff>0</xdr:rowOff>
        </xdr:to>
        <xdr:sp>
          <xdr:nvSpPr>
            <xdr:cNvPr id="13322" name="Scroll Bar 10" hidden="1">
              <a:extLst>
                <a:ext uri="{63B3BB69-23CF-44E3-9099-C40C66FF867C}">
                  <a14:compatExt spid="_x0000_s13322"/>
                </a:ext>
              </a:extLst>
            </xdr:cNvPr>
            <xdr:cNvSpPr/>
          </xdr:nvSpPr>
          <xdr:spPr>
            <a:xfrm>
              <a:off x="9312275" y="1931670"/>
              <a:ext cx="5454015" cy="1797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</xdr:colOff>
          <xdr:row>7</xdr:row>
          <xdr:rowOff>152400</xdr:rowOff>
        </xdr:from>
        <xdr:to>
          <xdr:col>26</xdr:col>
          <xdr:colOff>289560</xdr:colOff>
          <xdr:row>8</xdr:row>
          <xdr:rowOff>152400</xdr:rowOff>
        </xdr:to>
        <xdr:sp>
          <xdr:nvSpPr>
            <xdr:cNvPr id="13323" name="Scroll Bar 11" hidden="1">
              <a:extLst>
                <a:ext uri="{63B3BB69-23CF-44E3-9099-C40C66FF867C}">
                  <a14:compatExt spid="_x0000_s13323"/>
                </a:ext>
              </a:extLst>
            </xdr:cNvPr>
            <xdr:cNvSpPr/>
          </xdr:nvSpPr>
          <xdr:spPr>
            <a:xfrm>
              <a:off x="9319895" y="1553210"/>
              <a:ext cx="5446395" cy="1778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36</xdr:col>
      <xdr:colOff>575836</xdr:colOff>
      <xdr:row>16</xdr:row>
      <xdr:rowOff>159026</xdr:rowOff>
    </xdr:from>
    <xdr:to>
      <xdr:col>37</xdr:col>
      <xdr:colOff>247414</xdr:colOff>
      <xdr:row>20</xdr:row>
      <xdr:rowOff>0</xdr:rowOff>
    </xdr:to>
    <xdr:pic>
      <xdr:nvPicPr>
        <xdr:cNvPr id="42" name="图片 41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55680" y="3170555"/>
          <a:ext cx="543560" cy="552450"/>
        </a:xfrm>
        <a:prstGeom prst="rect">
          <a:avLst/>
        </a:prstGeom>
      </xdr:spPr>
    </xdr:pic>
    <xdr:clientData/>
  </xdr:twoCellAnchor>
  <xdr:twoCellAnchor editAs="oneCell">
    <xdr:from>
      <xdr:col>43</xdr:col>
      <xdr:colOff>859089</xdr:colOff>
      <xdr:row>16</xdr:row>
      <xdr:rowOff>124189</xdr:rowOff>
    </xdr:from>
    <xdr:to>
      <xdr:col>44</xdr:col>
      <xdr:colOff>344556</xdr:colOff>
      <xdr:row>19</xdr:row>
      <xdr:rowOff>118226</xdr:rowOff>
    </xdr:to>
    <xdr:pic>
      <xdr:nvPicPr>
        <xdr:cNvPr id="43" name="图片 42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241875" y="3135630"/>
          <a:ext cx="357505" cy="52768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11</xdr:row>
          <xdr:rowOff>0</xdr:rowOff>
        </xdr:from>
        <xdr:to>
          <xdr:col>26</xdr:col>
          <xdr:colOff>289560</xdr:colOff>
          <xdr:row>12</xdr:row>
          <xdr:rowOff>22860</xdr:rowOff>
        </xdr:to>
        <xdr:sp>
          <xdr:nvSpPr>
            <xdr:cNvPr id="13324" name="Scroll Bar 12" hidden="1">
              <a:extLst>
                <a:ext uri="{63B3BB69-23CF-44E3-9099-C40C66FF867C}">
                  <a14:compatExt spid="_x0000_s13324"/>
                </a:ext>
              </a:extLst>
            </xdr:cNvPr>
            <xdr:cNvSpPr/>
          </xdr:nvSpPr>
          <xdr:spPr>
            <a:xfrm>
              <a:off x="9312275" y="2111375"/>
              <a:ext cx="545401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0.45278</cdr:x>
      <cdr:y>0.46106</cdr:y>
    </cdr:from>
    <cdr:to>
      <cdr:x>0.52275</cdr:x>
      <cdr:y>0.53519</cdr:y>
    </cdr:to>
    <cdr:pic xmlns:a="http://schemas.openxmlformats.org/drawingml/2006/main">
      <cdr:nvPicPr>
        <cdr:cNvPr id="2" name="图片 1"/>
        <cdr:cNvPicPr/>
      </cdr:nvPicPr>
      <c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cdr:blipFill>
      <cdr:spPr>
        <a:xfrm rot="10800000" flipV="1">
          <a:off x="2752826" y="2456942"/>
          <a:ext cx="425384" cy="395011"/>
        </a:xfrm>
        <a:prstGeom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0.xml"/><Relationship Id="rId7" Type="http://schemas.openxmlformats.org/officeDocument/2006/relationships/ctrlProp" Target="../ctrlProps/ctrlProp59.xml"/><Relationship Id="rId6" Type="http://schemas.openxmlformats.org/officeDocument/2006/relationships/ctrlProp" Target="../ctrlProps/ctrlProp58.xml"/><Relationship Id="rId5" Type="http://schemas.openxmlformats.org/officeDocument/2006/relationships/ctrlProp" Target="../ctrlProps/ctrlProp57.xml"/><Relationship Id="rId4" Type="http://schemas.openxmlformats.org/officeDocument/2006/relationships/ctrlProp" Target="../ctrlProps/ctrlProp56.xml"/><Relationship Id="rId3" Type="http://schemas.openxmlformats.org/officeDocument/2006/relationships/ctrlProp" Target="../ctrlProps/ctrlProp55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7" Type="http://schemas.openxmlformats.org/officeDocument/2006/relationships/ctrlProp" Target="../ctrlProps/ctrlProp11.xml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7" Type="http://schemas.openxmlformats.org/officeDocument/2006/relationships/ctrlProp" Target="../ctrlProps/ctrlProp17.xml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Relationship Id="rId3" Type="http://schemas.openxmlformats.org/officeDocument/2006/relationships/ctrlProp" Target="../ctrlProps/ctrlProp1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25.xml"/><Relationship Id="rId8" Type="http://schemas.openxmlformats.org/officeDocument/2006/relationships/ctrlProp" Target="../ctrlProps/ctrlProp24.xml"/><Relationship Id="rId7" Type="http://schemas.openxmlformats.org/officeDocument/2006/relationships/ctrlProp" Target="../ctrlProps/ctrlProp23.xml"/><Relationship Id="rId6" Type="http://schemas.openxmlformats.org/officeDocument/2006/relationships/ctrlProp" Target="../ctrlProps/ctrlProp22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Relationship Id="rId3" Type="http://schemas.openxmlformats.org/officeDocument/2006/relationships/ctrlProp" Target="../ctrlProps/ctrlProp19.xml"/><Relationship Id="rId2" Type="http://schemas.openxmlformats.org/officeDocument/2006/relationships/vmlDrawing" Target="../drawings/vmlDrawing4.vml"/><Relationship Id="rId14" Type="http://schemas.openxmlformats.org/officeDocument/2006/relationships/ctrlProp" Target="../ctrlProps/ctrlProp30.xml"/><Relationship Id="rId13" Type="http://schemas.openxmlformats.org/officeDocument/2006/relationships/ctrlProp" Target="../ctrlProps/ctrlProp29.xml"/><Relationship Id="rId12" Type="http://schemas.openxmlformats.org/officeDocument/2006/relationships/ctrlProp" Target="../ctrlProps/ctrlProp28.xml"/><Relationship Id="rId11" Type="http://schemas.openxmlformats.org/officeDocument/2006/relationships/ctrlProp" Target="../ctrlProps/ctrlProp27.xml"/><Relationship Id="rId10" Type="http://schemas.openxmlformats.org/officeDocument/2006/relationships/ctrlProp" Target="../ctrlProps/ctrlProp26.xml"/><Relationship Id="rId1" Type="http://schemas.openxmlformats.org/officeDocument/2006/relationships/drawing" Target="../drawings/drawing8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6.xml"/><Relationship Id="rId7" Type="http://schemas.openxmlformats.org/officeDocument/2006/relationships/ctrlProp" Target="../ctrlProps/ctrlProp35.xml"/><Relationship Id="rId6" Type="http://schemas.openxmlformats.org/officeDocument/2006/relationships/ctrlProp" Target="../ctrlProps/ctrlProp34.xml"/><Relationship Id="rId5" Type="http://schemas.openxmlformats.org/officeDocument/2006/relationships/ctrlProp" Target="../ctrlProps/ctrlProp33.xml"/><Relationship Id="rId4" Type="http://schemas.openxmlformats.org/officeDocument/2006/relationships/ctrlProp" Target="../ctrlProps/ctrlProp32.xml"/><Relationship Id="rId3" Type="http://schemas.openxmlformats.org/officeDocument/2006/relationships/ctrlProp" Target="../ctrlProps/ctrlProp31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7" Type="http://schemas.openxmlformats.org/officeDocument/2006/relationships/ctrlProp" Target="../ctrlProps/ctrlProp41.xml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4" Type="http://schemas.openxmlformats.org/officeDocument/2006/relationships/ctrlProp" Target="../ctrlProps/ctrlProp38.xml"/><Relationship Id="rId3" Type="http://schemas.openxmlformats.org/officeDocument/2006/relationships/ctrlProp" Target="../ctrlProps/ctrlProp37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8.xml"/><Relationship Id="rId7" Type="http://schemas.openxmlformats.org/officeDocument/2006/relationships/ctrlProp" Target="../ctrlProps/ctrlProp47.xml"/><Relationship Id="rId6" Type="http://schemas.openxmlformats.org/officeDocument/2006/relationships/ctrlProp" Target="../ctrlProps/ctrlProp46.xml"/><Relationship Id="rId5" Type="http://schemas.openxmlformats.org/officeDocument/2006/relationships/ctrlProp" Target="../ctrlProps/ctrlProp45.xml"/><Relationship Id="rId4" Type="http://schemas.openxmlformats.org/officeDocument/2006/relationships/ctrlProp" Target="../ctrlProps/ctrlProp44.xml"/><Relationship Id="rId3" Type="http://schemas.openxmlformats.org/officeDocument/2006/relationships/ctrlProp" Target="../ctrlProps/ctrlProp43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4.xml"/><Relationship Id="rId7" Type="http://schemas.openxmlformats.org/officeDocument/2006/relationships/ctrlProp" Target="../ctrlProps/ctrlProp53.xml"/><Relationship Id="rId6" Type="http://schemas.openxmlformats.org/officeDocument/2006/relationships/ctrlProp" Target="../ctrlProps/ctrlProp52.xml"/><Relationship Id="rId5" Type="http://schemas.openxmlformats.org/officeDocument/2006/relationships/ctrlProp" Target="../ctrlProps/ctrlProp51.xml"/><Relationship Id="rId4" Type="http://schemas.openxmlformats.org/officeDocument/2006/relationships/ctrlProp" Target="../ctrlProps/ctrlProp50.xml"/><Relationship Id="rId3" Type="http://schemas.openxmlformats.org/officeDocument/2006/relationships/ctrlProp" Target="../ctrlProps/ctrlProp49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20"/>
  <sheetViews>
    <sheetView tabSelected="1" zoomScale="70" zoomScaleNormal="70" topLeftCell="A7" workbookViewId="0">
      <selection activeCell="U26" sqref="U26"/>
    </sheetView>
  </sheetViews>
  <sheetFormatPr defaultColWidth="9" defaultRowHeight="14"/>
  <cols>
    <col min="2" max="2" width="3.44166666666667" customWidth="1"/>
    <col min="7" max="7" width="9.10833333333333" customWidth="1"/>
    <col min="8" max="8" width="3.775" customWidth="1"/>
    <col min="9" max="9" width="9.10833333333333" customWidth="1"/>
  </cols>
  <sheetData>
    <row r="1" ht="14.25" customHeight="1" spans="7:22">
      <c r="G1" s="85"/>
      <c r="I1" s="85"/>
      <c r="O1" s="62" t="s">
        <v>0</v>
      </c>
      <c r="P1" s="63"/>
      <c r="Q1" s="63"/>
      <c r="R1" s="63"/>
      <c r="S1" s="63"/>
      <c r="T1" s="63"/>
      <c r="U1" s="63"/>
      <c r="V1" s="72"/>
    </row>
    <row r="2" spans="7:22">
      <c r="G2" s="85"/>
      <c r="I2" s="118" t="s">
        <v>1</v>
      </c>
      <c r="J2" s="118"/>
      <c r="K2" s="118"/>
      <c r="L2" s="118"/>
      <c r="M2" s="118"/>
      <c r="N2" s="85"/>
      <c r="O2" s="64"/>
      <c r="P2" s="65"/>
      <c r="Q2" s="65"/>
      <c r="R2" s="65"/>
      <c r="S2" s="65"/>
      <c r="T2" s="65"/>
      <c r="U2" s="65"/>
      <c r="V2" s="73"/>
    </row>
    <row r="3" ht="18.5" spans="1:22">
      <c r="A3" s="86" t="s">
        <v>2</v>
      </c>
      <c r="B3" s="85"/>
      <c r="C3" s="87" t="s">
        <v>3</v>
      </c>
      <c r="D3" s="88" t="s">
        <v>4</v>
      </c>
      <c r="E3" s="87" t="s">
        <v>5</v>
      </c>
      <c r="F3" s="87" t="s">
        <v>6</v>
      </c>
      <c r="G3" s="88" t="s">
        <v>7</v>
      </c>
      <c r="H3" s="85"/>
      <c r="I3" s="87" t="s">
        <v>3</v>
      </c>
      <c r="J3" s="88" t="s">
        <v>4</v>
      </c>
      <c r="K3" s="87" t="s">
        <v>5</v>
      </c>
      <c r="L3" s="87" t="s">
        <v>6</v>
      </c>
      <c r="M3" s="88" t="s">
        <v>7</v>
      </c>
      <c r="O3" s="66"/>
      <c r="P3" s="67"/>
      <c r="Q3" s="67"/>
      <c r="R3" s="67"/>
      <c r="S3" s="67"/>
      <c r="T3" s="67"/>
      <c r="U3" s="67"/>
      <c r="V3" s="74"/>
    </row>
    <row r="4" spans="1:13">
      <c r="A4" s="86"/>
      <c r="B4" s="85"/>
      <c r="C4" s="89">
        <v>1</v>
      </c>
      <c r="D4" s="86"/>
      <c r="E4" s="86" t="s">
        <v>8</v>
      </c>
      <c r="F4" s="86"/>
      <c r="G4" s="86" t="s">
        <v>9</v>
      </c>
      <c r="H4" s="85"/>
      <c r="I4" s="89">
        <v>1</v>
      </c>
      <c r="J4" s="86"/>
      <c r="K4" s="86">
        <v>140</v>
      </c>
      <c r="L4" s="86"/>
      <c r="M4" s="86" t="s">
        <v>9</v>
      </c>
    </row>
    <row r="5" spans="1:13">
      <c r="A5" s="86"/>
      <c r="B5" s="85"/>
      <c r="C5" s="89">
        <v>2</v>
      </c>
      <c r="D5" s="86"/>
      <c r="E5" s="86"/>
      <c r="F5" s="86" t="s">
        <v>10</v>
      </c>
      <c r="G5" s="86"/>
      <c r="H5" s="85"/>
      <c r="I5" s="89">
        <v>2</v>
      </c>
      <c r="J5" s="86"/>
      <c r="K5" s="86"/>
      <c r="L5" s="86">
        <v>-280</v>
      </c>
      <c r="M5" s="86"/>
    </row>
    <row r="6" spans="1:13">
      <c r="A6" s="86"/>
      <c r="B6" s="85"/>
      <c r="C6" s="89">
        <v>3</v>
      </c>
      <c r="D6" s="86"/>
      <c r="E6" s="86"/>
      <c r="F6" s="86" t="s">
        <v>11</v>
      </c>
      <c r="G6" s="86"/>
      <c r="H6" s="85"/>
      <c r="I6" s="89">
        <v>3</v>
      </c>
      <c r="J6" s="86"/>
      <c r="K6" s="86"/>
      <c r="L6" s="86">
        <v>-240</v>
      </c>
      <c r="M6" s="86"/>
    </row>
    <row r="7" spans="1:13">
      <c r="A7" s="86"/>
      <c r="B7" s="85"/>
      <c r="C7" s="89">
        <v>4</v>
      </c>
      <c r="D7" s="86"/>
      <c r="E7" s="86" t="s">
        <v>12</v>
      </c>
      <c r="F7" s="86"/>
      <c r="G7" s="86" t="s">
        <v>9</v>
      </c>
      <c r="H7" s="85"/>
      <c r="I7" s="89">
        <v>4</v>
      </c>
      <c r="J7" s="86"/>
      <c r="K7" s="86">
        <v>102</v>
      </c>
      <c r="L7" s="86"/>
      <c r="M7" s="86" t="s">
        <v>9</v>
      </c>
    </row>
    <row r="8" spans="1:13">
      <c r="A8" s="86"/>
      <c r="B8" s="85"/>
      <c r="C8" s="89">
        <v>5</v>
      </c>
      <c r="D8" s="86"/>
      <c r="E8" s="86" t="s">
        <v>13</v>
      </c>
      <c r="F8" s="86"/>
      <c r="G8" s="90" t="s">
        <v>14</v>
      </c>
      <c r="H8" s="85"/>
      <c r="I8" s="89">
        <v>5</v>
      </c>
      <c r="J8" s="86"/>
      <c r="K8" s="86">
        <v>102</v>
      </c>
      <c r="L8" s="86"/>
      <c r="M8" s="90" t="s">
        <v>14</v>
      </c>
    </row>
    <row r="9" spans="1:13">
      <c r="A9" s="86"/>
      <c r="B9" s="85"/>
      <c r="C9" s="89">
        <v>6</v>
      </c>
      <c r="D9" s="86"/>
      <c r="E9" s="86" t="s">
        <v>15</v>
      </c>
      <c r="F9" s="86"/>
      <c r="G9" s="86"/>
      <c r="H9" s="85"/>
      <c r="I9" s="89">
        <v>6</v>
      </c>
      <c r="J9" s="86"/>
      <c r="K9" s="86">
        <v>100</v>
      </c>
      <c r="L9" s="86"/>
      <c r="M9" s="86"/>
    </row>
    <row r="10" spans="7:9">
      <c r="G10" s="85"/>
      <c r="I10" s="85"/>
    </row>
    <row r="11" spans="7:13">
      <c r="G11" s="85"/>
      <c r="I11" s="118" t="s">
        <v>1</v>
      </c>
      <c r="J11" s="118"/>
      <c r="K11" s="118"/>
      <c r="L11" s="118"/>
      <c r="M11" s="118"/>
    </row>
    <row r="12" ht="18.5" spans="1:13">
      <c r="A12" s="91" t="s">
        <v>16</v>
      </c>
      <c r="B12" s="85"/>
      <c r="C12" s="92" t="s">
        <v>3</v>
      </c>
      <c r="D12" s="93" t="s">
        <v>4</v>
      </c>
      <c r="E12" s="92" t="s">
        <v>5</v>
      </c>
      <c r="F12" s="92" t="s">
        <v>6</v>
      </c>
      <c r="G12" s="93" t="s">
        <v>7</v>
      </c>
      <c r="H12" s="85"/>
      <c r="I12" s="92" t="s">
        <v>3</v>
      </c>
      <c r="J12" s="93" t="s">
        <v>4</v>
      </c>
      <c r="K12" s="92" t="s">
        <v>5</v>
      </c>
      <c r="L12" s="92" t="s">
        <v>6</v>
      </c>
      <c r="M12" s="93" t="s">
        <v>7</v>
      </c>
    </row>
    <row r="13" spans="1:13">
      <c r="A13" s="91"/>
      <c r="B13" s="85"/>
      <c r="C13" s="94">
        <v>1</v>
      </c>
      <c r="D13" s="91"/>
      <c r="E13" s="91" t="s">
        <v>8</v>
      </c>
      <c r="F13" s="91"/>
      <c r="G13" s="91" t="s">
        <v>9</v>
      </c>
      <c r="H13" s="85"/>
      <c r="I13" s="94">
        <v>1</v>
      </c>
      <c r="J13" s="91"/>
      <c r="K13" s="91">
        <v>140</v>
      </c>
      <c r="L13" s="91"/>
      <c r="M13" s="91" t="s">
        <v>9</v>
      </c>
    </row>
    <row r="14" spans="1:13">
      <c r="A14" s="91"/>
      <c r="B14" s="85"/>
      <c r="C14" s="94">
        <v>2</v>
      </c>
      <c r="D14" s="91"/>
      <c r="E14" s="91"/>
      <c r="F14" s="91" t="s">
        <v>10</v>
      </c>
      <c r="G14" s="91"/>
      <c r="H14" s="85"/>
      <c r="I14" s="94">
        <v>2</v>
      </c>
      <c r="J14" s="91"/>
      <c r="K14" s="91"/>
      <c r="L14" s="91">
        <v>-280</v>
      </c>
      <c r="M14" s="91"/>
    </row>
    <row r="15" spans="1:13">
      <c r="A15" s="91"/>
      <c r="B15" s="85"/>
      <c r="C15" s="94">
        <v>3</v>
      </c>
      <c r="D15" s="91"/>
      <c r="E15" s="91"/>
      <c r="F15" s="91" t="s">
        <v>11</v>
      </c>
      <c r="G15" s="91"/>
      <c r="H15" s="85"/>
      <c r="I15" s="94">
        <v>3</v>
      </c>
      <c r="J15" s="91"/>
      <c r="K15" s="91"/>
      <c r="L15" s="91">
        <v>-240</v>
      </c>
      <c r="M15" s="91"/>
    </row>
    <row r="16" spans="1:13">
      <c r="A16" s="91"/>
      <c r="B16" s="85"/>
      <c r="C16" s="94">
        <v>4</v>
      </c>
      <c r="D16" s="91"/>
      <c r="E16" s="91" t="s">
        <v>12</v>
      </c>
      <c r="F16" s="91"/>
      <c r="G16" s="91" t="s">
        <v>9</v>
      </c>
      <c r="H16" s="85"/>
      <c r="I16" s="94">
        <v>4</v>
      </c>
      <c r="J16" s="91"/>
      <c r="K16" s="91">
        <v>102</v>
      </c>
      <c r="L16" s="91"/>
      <c r="M16" s="91" t="s">
        <v>9</v>
      </c>
    </row>
    <row r="17" spans="1:13">
      <c r="A17" s="91"/>
      <c r="B17" s="85"/>
      <c r="C17" s="94">
        <v>5</v>
      </c>
      <c r="D17" s="91"/>
      <c r="E17" s="91" t="s">
        <v>13</v>
      </c>
      <c r="F17" s="91"/>
      <c r="G17" s="95" t="s">
        <v>14</v>
      </c>
      <c r="H17" s="85"/>
      <c r="I17" s="94">
        <v>5</v>
      </c>
      <c r="J17" s="91"/>
      <c r="K17" s="91">
        <v>102</v>
      </c>
      <c r="L17" s="91"/>
      <c r="M17" s="95" t="s">
        <v>14</v>
      </c>
    </row>
    <row r="18" spans="1:13">
      <c r="A18" s="91"/>
      <c r="B18" s="85"/>
      <c r="C18" s="94">
        <v>6</v>
      </c>
      <c r="D18" s="91"/>
      <c r="E18" s="91" t="s">
        <v>15</v>
      </c>
      <c r="F18" s="91"/>
      <c r="G18" s="91"/>
      <c r="H18" s="85"/>
      <c r="I18" s="94">
        <v>6</v>
      </c>
      <c r="J18" s="91"/>
      <c r="K18" s="91">
        <v>100</v>
      </c>
      <c r="L18" s="91"/>
      <c r="M18" s="91"/>
    </row>
    <row r="19" spans="7:9">
      <c r="G19" s="85"/>
      <c r="I19" s="85"/>
    </row>
    <row r="20" spans="7:13">
      <c r="G20" s="85"/>
      <c r="I20" s="118" t="s">
        <v>1</v>
      </c>
      <c r="J20" s="118"/>
      <c r="K20" s="118"/>
      <c r="L20" s="118"/>
      <c r="M20" s="118"/>
    </row>
    <row r="21" ht="18.5" spans="1:13">
      <c r="A21" s="96" t="s">
        <v>17</v>
      </c>
      <c r="B21" s="85"/>
      <c r="C21" s="97" t="s">
        <v>3</v>
      </c>
      <c r="D21" s="98" t="s">
        <v>4</v>
      </c>
      <c r="E21" s="97" t="s">
        <v>5</v>
      </c>
      <c r="F21" s="97" t="s">
        <v>6</v>
      </c>
      <c r="G21" s="98" t="s">
        <v>7</v>
      </c>
      <c r="H21" s="85"/>
      <c r="I21" s="97" t="s">
        <v>3</v>
      </c>
      <c r="J21" s="98" t="s">
        <v>4</v>
      </c>
      <c r="K21" s="97" t="s">
        <v>5</v>
      </c>
      <c r="L21" s="97" t="s">
        <v>6</v>
      </c>
      <c r="M21" s="98" t="s">
        <v>7</v>
      </c>
    </row>
    <row r="22" spans="1:13">
      <c r="A22" s="96"/>
      <c r="B22" s="85"/>
      <c r="C22" s="99">
        <v>1</v>
      </c>
      <c r="D22" s="96"/>
      <c r="E22" s="96" t="s">
        <v>8</v>
      </c>
      <c r="F22" s="96"/>
      <c r="G22" s="96" t="s">
        <v>9</v>
      </c>
      <c r="H22" s="85"/>
      <c r="I22" s="99">
        <v>1</v>
      </c>
      <c r="J22" s="96"/>
      <c r="K22" s="96">
        <v>152</v>
      </c>
      <c r="L22" s="96"/>
      <c r="M22" s="96" t="s">
        <v>9</v>
      </c>
    </row>
    <row r="23" spans="1:13">
      <c r="A23" s="96"/>
      <c r="B23" s="85"/>
      <c r="C23" s="99">
        <v>2</v>
      </c>
      <c r="D23" s="96"/>
      <c r="E23" s="96"/>
      <c r="F23" s="96" t="s">
        <v>10</v>
      </c>
      <c r="G23" s="96"/>
      <c r="H23" s="85"/>
      <c r="I23" s="99">
        <v>2</v>
      </c>
      <c r="J23" s="96"/>
      <c r="K23" s="96"/>
      <c r="L23" s="96">
        <v>-425</v>
      </c>
      <c r="M23" s="96"/>
    </row>
    <row r="24" spans="1:13">
      <c r="A24" s="96"/>
      <c r="B24" s="85"/>
      <c r="C24" s="99">
        <v>3</v>
      </c>
      <c r="D24" s="96"/>
      <c r="E24" s="96"/>
      <c r="F24" s="96" t="s">
        <v>11</v>
      </c>
      <c r="G24" s="96"/>
      <c r="H24" s="85"/>
      <c r="I24" s="99">
        <v>3</v>
      </c>
      <c r="J24" s="96"/>
      <c r="K24" s="96"/>
      <c r="L24" s="96">
        <v>-395</v>
      </c>
      <c r="M24" s="96"/>
    </row>
    <row r="25" spans="1:13">
      <c r="A25" s="96"/>
      <c r="B25" s="85"/>
      <c r="C25" s="99">
        <v>4</v>
      </c>
      <c r="D25" s="96"/>
      <c r="E25" s="96" t="s">
        <v>12</v>
      </c>
      <c r="F25" s="96"/>
      <c r="G25" s="96" t="s">
        <v>9</v>
      </c>
      <c r="H25" s="85"/>
      <c r="I25" s="99">
        <v>4</v>
      </c>
      <c r="J25" s="96"/>
      <c r="K25" s="96">
        <v>102</v>
      </c>
      <c r="L25" s="96"/>
      <c r="M25" s="96" t="s">
        <v>9</v>
      </c>
    </row>
    <row r="26" spans="1:13">
      <c r="A26" s="96"/>
      <c r="B26" s="85"/>
      <c r="C26" s="99">
        <v>5</v>
      </c>
      <c r="D26" s="96"/>
      <c r="E26" s="96" t="s">
        <v>13</v>
      </c>
      <c r="F26" s="96"/>
      <c r="G26" s="100" t="s">
        <v>14</v>
      </c>
      <c r="H26" s="85"/>
      <c r="I26" s="99">
        <v>5</v>
      </c>
      <c r="J26" s="96"/>
      <c r="K26" s="96">
        <v>102</v>
      </c>
      <c r="L26" s="96"/>
      <c r="M26" s="100" t="s">
        <v>14</v>
      </c>
    </row>
    <row r="27" spans="1:13">
      <c r="A27" s="96"/>
      <c r="B27" s="85"/>
      <c r="C27" s="99">
        <v>6</v>
      </c>
      <c r="D27" s="96"/>
      <c r="E27" s="96" t="s">
        <v>15</v>
      </c>
      <c r="F27" s="96"/>
      <c r="G27" s="96"/>
      <c r="H27" s="85"/>
      <c r="I27" s="99">
        <v>6</v>
      </c>
      <c r="J27" s="96"/>
      <c r="K27" s="96">
        <v>100</v>
      </c>
      <c r="L27" s="96"/>
      <c r="M27" s="96"/>
    </row>
    <row r="28" spans="7:9">
      <c r="G28" s="85"/>
      <c r="I28" s="85"/>
    </row>
    <row r="29" spans="7:13">
      <c r="G29" s="85"/>
      <c r="I29" s="118" t="s">
        <v>1</v>
      </c>
      <c r="J29" s="118"/>
      <c r="K29" s="118"/>
      <c r="L29" s="118"/>
      <c r="M29" s="118"/>
    </row>
    <row r="30" ht="18.5" spans="1:13">
      <c r="A30" s="101" t="s">
        <v>18</v>
      </c>
      <c r="B30" s="85"/>
      <c r="C30" s="102" t="s">
        <v>3</v>
      </c>
      <c r="D30" s="103" t="s">
        <v>4</v>
      </c>
      <c r="E30" s="102" t="s">
        <v>5</v>
      </c>
      <c r="F30" s="102" t="s">
        <v>6</v>
      </c>
      <c r="G30" s="103" t="s">
        <v>7</v>
      </c>
      <c r="H30" s="85"/>
      <c r="I30" s="102" t="s">
        <v>3</v>
      </c>
      <c r="J30" s="103" t="s">
        <v>4</v>
      </c>
      <c r="K30" s="102" t="s">
        <v>5</v>
      </c>
      <c r="L30" s="102" t="s">
        <v>6</v>
      </c>
      <c r="M30" s="103" t="s">
        <v>7</v>
      </c>
    </row>
    <row r="31" spans="1:13">
      <c r="A31" s="101"/>
      <c r="B31" s="85"/>
      <c r="C31" s="104">
        <v>1</v>
      </c>
      <c r="D31" s="101"/>
      <c r="E31" s="101" t="s">
        <v>8</v>
      </c>
      <c r="F31" s="101"/>
      <c r="G31" s="101" t="s">
        <v>9</v>
      </c>
      <c r="H31" s="85"/>
      <c r="I31" s="104">
        <v>1</v>
      </c>
      <c r="J31" s="101"/>
      <c r="K31" s="101">
        <v>140</v>
      </c>
      <c r="L31" s="101"/>
      <c r="M31" s="101" t="s">
        <v>9</v>
      </c>
    </row>
    <row r="32" spans="1:13">
      <c r="A32" s="101"/>
      <c r="B32" s="85"/>
      <c r="C32" s="104">
        <v>2</v>
      </c>
      <c r="D32" s="101"/>
      <c r="E32" s="101"/>
      <c r="F32" s="101" t="s">
        <v>10</v>
      </c>
      <c r="G32" s="101"/>
      <c r="H32" s="85"/>
      <c r="I32" s="104">
        <v>2</v>
      </c>
      <c r="J32" s="101"/>
      <c r="K32" s="101"/>
      <c r="L32" s="101">
        <v>-280</v>
      </c>
      <c r="M32" s="101"/>
    </row>
    <row r="33" spans="1:13">
      <c r="A33" s="101"/>
      <c r="B33" s="85"/>
      <c r="C33" s="104">
        <v>3</v>
      </c>
      <c r="D33" s="101"/>
      <c r="E33" s="101"/>
      <c r="F33" s="101" t="s">
        <v>11</v>
      </c>
      <c r="G33" s="101"/>
      <c r="H33" s="85"/>
      <c r="I33" s="104">
        <v>3</v>
      </c>
      <c r="J33" s="101"/>
      <c r="K33" s="101"/>
      <c r="L33" s="101">
        <v>-240</v>
      </c>
      <c r="M33" s="101"/>
    </row>
    <row r="34" spans="1:13">
      <c r="A34" s="101"/>
      <c r="B34" s="85"/>
      <c r="C34" s="104">
        <v>4</v>
      </c>
      <c r="D34" s="101"/>
      <c r="E34" s="101" t="s">
        <v>12</v>
      </c>
      <c r="F34" s="101"/>
      <c r="G34" s="101" t="s">
        <v>9</v>
      </c>
      <c r="H34" s="85"/>
      <c r="I34" s="104">
        <v>4</v>
      </c>
      <c r="J34" s="101"/>
      <c r="K34" s="101">
        <v>102</v>
      </c>
      <c r="L34" s="101"/>
      <c r="M34" s="101" t="s">
        <v>9</v>
      </c>
    </row>
    <row r="35" spans="1:13">
      <c r="A35" s="101"/>
      <c r="B35" s="85"/>
      <c r="C35" s="104">
        <v>5</v>
      </c>
      <c r="D35" s="101"/>
      <c r="E35" s="101" t="s">
        <v>13</v>
      </c>
      <c r="F35" s="101"/>
      <c r="G35" s="105" t="s">
        <v>14</v>
      </c>
      <c r="H35" s="85"/>
      <c r="I35" s="104">
        <v>5</v>
      </c>
      <c r="J35" s="101"/>
      <c r="K35" s="101">
        <v>102</v>
      </c>
      <c r="L35" s="101"/>
      <c r="M35" s="105" t="s">
        <v>14</v>
      </c>
    </row>
    <row r="36" spans="1:13">
      <c r="A36" s="101"/>
      <c r="B36" s="85"/>
      <c r="C36" s="104">
        <v>6</v>
      </c>
      <c r="D36" s="101"/>
      <c r="E36" s="101" t="s">
        <v>15</v>
      </c>
      <c r="F36" s="101"/>
      <c r="G36" s="101"/>
      <c r="H36" s="85"/>
      <c r="I36" s="104">
        <v>6</v>
      </c>
      <c r="J36" s="101"/>
      <c r="K36" s="101">
        <v>100</v>
      </c>
      <c r="L36" s="101"/>
      <c r="M36" s="101"/>
    </row>
    <row r="37" spans="7:9">
      <c r="G37" s="85"/>
      <c r="I37" s="85"/>
    </row>
    <row r="38" spans="7:13">
      <c r="G38" s="85"/>
      <c r="I38" s="118" t="s">
        <v>1</v>
      </c>
      <c r="J38" s="118"/>
      <c r="K38" s="118"/>
      <c r="L38" s="118"/>
      <c r="M38" s="118"/>
    </row>
    <row r="39" ht="18.5" spans="1:13">
      <c r="A39" s="106" t="s">
        <v>19</v>
      </c>
      <c r="B39" s="85"/>
      <c r="C39" s="107" t="s">
        <v>3</v>
      </c>
      <c r="D39" s="108" t="s">
        <v>4</v>
      </c>
      <c r="E39" s="107" t="s">
        <v>5</v>
      </c>
      <c r="F39" s="107" t="s">
        <v>6</v>
      </c>
      <c r="G39" s="108" t="s">
        <v>7</v>
      </c>
      <c r="H39" s="85"/>
      <c r="I39" s="107" t="s">
        <v>3</v>
      </c>
      <c r="J39" s="108" t="s">
        <v>4</v>
      </c>
      <c r="K39" s="107" t="s">
        <v>5</v>
      </c>
      <c r="L39" s="107" t="s">
        <v>6</v>
      </c>
      <c r="M39" s="108" t="s">
        <v>7</v>
      </c>
    </row>
    <row r="40" spans="1:13">
      <c r="A40" s="106"/>
      <c r="B40" s="85"/>
      <c r="C40" s="109">
        <v>1</v>
      </c>
      <c r="D40" s="106"/>
      <c r="E40" s="106" t="s">
        <v>8</v>
      </c>
      <c r="F40" s="106"/>
      <c r="G40" s="106" t="s">
        <v>9</v>
      </c>
      <c r="H40" s="85"/>
      <c r="I40" s="109">
        <v>1</v>
      </c>
      <c r="J40" s="106"/>
      <c r="K40" s="106">
        <v>152</v>
      </c>
      <c r="L40" s="106"/>
      <c r="M40" s="106" t="s">
        <v>9</v>
      </c>
    </row>
    <row r="41" spans="1:13">
      <c r="A41" s="106"/>
      <c r="B41" s="85"/>
      <c r="C41" s="109">
        <v>2</v>
      </c>
      <c r="D41" s="106"/>
      <c r="E41" s="106"/>
      <c r="F41" s="106" t="s">
        <v>10</v>
      </c>
      <c r="G41" s="106"/>
      <c r="H41" s="85"/>
      <c r="I41" s="109">
        <v>2</v>
      </c>
      <c r="J41" s="106"/>
      <c r="K41" s="106"/>
      <c r="L41" s="106">
        <v>-425</v>
      </c>
      <c r="M41" s="106"/>
    </row>
    <row r="42" spans="1:13">
      <c r="A42" s="106"/>
      <c r="B42" s="85"/>
      <c r="C42" s="109">
        <v>3</v>
      </c>
      <c r="D42" s="106"/>
      <c r="E42" s="106"/>
      <c r="F42" s="106" t="s">
        <v>11</v>
      </c>
      <c r="G42" s="106"/>
      <c r="H42" s="85"/>
      <c r="I42" s="109">
        <v>3</v>
      </c>
      <c r="J42" s="106"/>
      <c r="K42" s="106"/>
      <c r="L42" s="106">
        <v>-395</v>
      </c>
      <c r="M42" s="106"/>
    </row>
    <row r="43" spans="1:13">
      <c r="A43" s="106"/>
      <c r="B43" s="85"/>
      <c r="C43" s="109">
        <v>4</v>
      </c>
      <c r="D43" s="106"/>
      <c r="E43" s="106" t="s">
        <v>12</v>
      </c>
      <c r="F43" s="106"/>
      <c r="G43" s="106" t="s">
        <v>9</v>
      </c>
      <c r="H43" s="85"/>
      <c r="I43" s="109">
        <v>4</v>
      </c>
      <c r="J43" s="106"/>
      <c r="K43" s="106">
        <v>102</v>
      </c>
      <c r="L43" s="106"/>
      <c r="M43" s="106" t="s">
        <v>9</v>
      </c>
    </row>
    <row r="44" spans="1:13">
      <c r="A44" s="106"/>
      <c r="B44" s="85"/>
      <c r="C44" s="109">
        <v>5</v>
      </c>
      <c r="D44" s="106"/>
      <c r="E44" s="106" t="s">
        <v>13</v>
      </c>
      <c r="F44" s="106"/>
      <c r="G44" s="110" t="s">
        <v>14</v>
      </c>
      <c r="H44" s="85"/>
      <c r="I44" s="109">
        <v>5</v>
      </c>
      <c r="J44" s="106"/>
      <c r="K44" s="106">
        <v>102</v>
      </c>
      <c r="L44" s="106"/>
      <c r="M44" s="110" t="s">
        <v>14</v>
      </c>
    </row>
    <row r="45" spans="1:13">
      <c r="A45" s="106"/>
      <c r="B45" s="85"/>
      <c r="C45" s="109">
        <v>6</v>
      </c>
      <c r="D45" s="106"/>
      <c r="E45" s="106" t="s">
        <v>15</v>
      </c>
      <c r="F45" s="106"/>
      <c r="G45" s="106"/>
      <c r="H45" s="85"/>
      <c r="I45" s="109">
        <v>6</v>
      </c>
      <c r="J45" s="106"/>
      <c r="K45" s="106">
        <v>100</v>
      </c>
      <c r="L45" s="106"/>
      <c r="M45" s="106"/>
    </row>
    <row r="46" spans="7:9">
      <c r="G46" s="85"/>
      <c r="I46" s="85"/>
    </row>
    <row r="47" spans="7:13">
      <c r="G47" s="85"/>
      <c r="I47" s="118" t="s">
        <v>1</v>
      </c>
      <c r="J47" s="118"/>
      <c r="K47" s="118"/>
      <c r="L47" s="118"/>
      <c r="M47" s="118"/>
    </row>
    <row r="48" ht="18.5" spans="1:13">
      <c r="A48" s="111" t="s">
        <v>20</v>
      </c>
      <c r="B48" s="112"/>
      <c r="C48" s="113" t="s">
        <v>3</v>
      </c>
      <c r="D48" s="114" t="s">
        <v>4</v>
      </c>
      <c r="E48" s="113" t="s">
        <v>5</v>
      </c>
      <c r="F48" s="113" t="s">
        <v>6</v>
      </c>
      <c r="G48" s="114" t="s">
        <v>7</v>
      </c>
      <c r="H48" s="112"/>
      <c r="I48" s="113" t="s">
        <v>3</v>
      </c>
      <c r="J48" s="114" t="s">
        <v>4</v>
      </c>
      <c r="K48" s="113" t="s">
        <v>5</v>
      </c>
      <c r="L48" s="113" t="s">
        <v>6</v>
      </c>
      <c r="M48" s="114" t="s">
        <v>7</v>
      </c>
    </row>
    <row r="49" spans="1:13">
      <c r="A49" s="111"/>
      <c r="B49" s="112"/>
      <c r="C49" s="115">
        <v>1</v>
      </c>
      <c r="D49" s="111"/>
      <c r="E49" s="111" t="s">
        <v>8</v>
      </c>
      <c r="F49" s="111"/>
      <c r="G49" s="111" t="s">
        <v>9</v>
      </c>
      <c r="H49" s="112"/>
      <c r="I49" s="115">
        <v>1</v>
      </c>
      <c r="J49" s="111"/>
      <c r="K49" s="111">
        <v>180</v>
      </c>
      <c r="L49" s="111"/>
      <c r="M49" s="111" t="s">
        <v>9</v>
      </c>
    </row>
    <row r="50" spans="1:13">
      <c r="A50" s="111"/>
      <c r="B50" s="112"/>
      <c r="C50" s="115">
        <v>2</v>
      </c>
      <c r="D50" s="111"/>
      <c r="E50" s="111"/>
      <c r="F50" s="111" t="s">
        <v>10</v>
      </c>
      <c r="G50" s="111"/>
      <c r="H50" s="112"/>
      <c r="I50" s="115">
        <v>2</v>
      </c>
      <c r="J50" s="111"/>
      <c r="K50" s="111"/>
      <c r="L50" s="111">
        <v>-700</v>
      </c>
      <c r="M50" s="111"/>
    </row>
    <row r="51" spans="1:13">
      <c r="A51" s="111"/>
      <c r="B51" s="112"/>
      <c r="C51" s="115">
        <v>3</v>
      </c>
      <c r="D51" s="111"/>
      <c r="E51" s="111"/>
      <c r="F51" s="111" t="s">
        <v>11</v>
      </c>
      <c r="G51" s="111"/>
      <c r="H51" s="112"/>
      <c r="I51" s="115">
        <v>3</v>
      </c>
      <c r="J51" s="111"/>
      <c r="K51" s="111"/>
      <c r="L51" s="111">
        <v>-586</v>
      </c>
      <c r="M51" s="111"/>
    </row>
    <row r="52" spans="1:13">
      <c r="A52" s="111"/>
      <c r="B52" s="112"/>
      <c r="C52" s="115">
        <v>4</v>
      </c>
      <c r="D52" s="111"/>
      <c r="E52" s="111" t="s">
        <v>12</v>
      </c>
      <c r="F52" s="111"/>
      <c r="G52" s="111" t="s">
        <v>9</v>
      </c>
      <c r="H52" s="112"/>
      <c r="I52" s="115">
        <v>4</v>
      </c>
      <c r="J52" s="111"/>
      <c r="K52" s="111">
        <v>159</v>
      </c>
      <c r="L52" s="111"/>
      <c r="M52" s="111" t="s">
        <v>9</v>
      </c>
    </row>
    <row r="53" spans="1:13">
      <c r="A53" s="111"/>
      <c r="B53" s="112"/>
      <c r="C53" s="115">
        <v>5</v>
      </c>
      <c r="D53" s="111"/>
      <c r="E53" s="111" t="s">
        <v>13</v>
      </c>
      <c r="F53" s="111"/>
      <c r="G53" s="116" t="s">
        <v>14</v>
      </c>
      <c r="H53" s="112"/>
      <c r="I53" s="115">
        <v>5</v>
      </c>
      <c r="J53" s="111"/>
      <c r="K53" s="111">
        <v>114</v>
      </c>
      <c r="L53" s="111"/>
      <c r="M53" s="116" t="s">
        <v>14</v>
      </c>
    </row>
    <row r="54" spans="1:13">
      <c r="A54" s="111"/>
      <c r="B54" s="112"/>
      <c r="C54" s="115">
        <v>6</v>
      </c>
      <c r="D54" s="111"/>
      <c r="E54" s="111" t="s">
        <v>15</v>
      </c>
      <c r="F54" s="111"/>
      <c r="G54" s="111"/>
      <c r="H54" s="112"/>
      <c r="I54" s="115">
        <v>6</v>
      </c>
      <c r="J54" s="111"/>
      <c r="K54" s="111">
        <v>106</v>
      </c>
      <c r="L54" s="111"/>
      <c r="M54" s="111"/>
    </row>
    <row r="55" spans="7:9">
      <c r="G55" s="85"/>
      <c r="I55" s="85"/>
    </row>
    <row r="56" spans="7:13">
      <c r="G56" s="85"/>
      <c r="H56" s="85"/>
      <c r="I56" s="118" t="s">
        <v>1</v>
      </c>
      <c r="J56" s="118"/>
      <c r="K56" s="118"/>
      <c r="L56" s="118"/>
      <c r="M56" s="118"/>
    </row>
    <row r="57" ht="18.5" spans="1:13">
      <c r="A57" s="117" t="s">
        <v>21</v>
      </c>
      <c r="B57" s="118"/>
      <c r="C57" s="119" t="s">
        <v>3</v>
      </c>
      <c r="D57" s="120" t="s">
        <v>4</v>
      </c>
      <c r="E57" s="119" t="s">
        <v>5</v>
      </c>
      <c r="F57" s="119" t="s">
        <v>6</v>
      </c>
      <c r="G57" s="120" t="s">
        <v>7</v>
      </c>
      <c r="H57" s="112"/>
      <c r="I57" s="119" t="s">
        <v>3</v>
      </c>
      <c r="J57" s="120" t="s">
        <v>4</v>
      </c>
      <c r="K57" s="119" t="s">
        <v>5</v>
      </c>
      <c r="L57" s="119" t="s">
        <v>6</v>
      </c>
      <c r="M57" s="120" t="s">
        <v>7</v>
      </c>
    </row>
    <row r="58" spans="1:13">
      <c r="A58" s="117"/>
      <c r="B58" s="118"/>
      <c r="C58" s="121">
        <v>1</v>
      </c>
      <c r="D58" s="117"/>
      <c r="E58" s="117" t="s">
        <v>8</v>
      </c>
      <c r="F58" s="117"/>
      <c r="G58" s="117" t="s">
        <v>9</v>
      </c>
      <c r="H58" s="112"/>
      <c r="I58" s="121">
        <v>1</v>
      </c>
      <c r="J58" s="117"/>
      <c r="K58" s="117">
        <v>180</v>
      </c>
      <c r="L58" s="117"/>
      <c r="M58" s="117" t="s">
        <v>9</v>
      </c>
    </row>
    <row r="59" spans="1:13">
      <c r="A59" s="117"/>
      <c r="B59" s="118"/>
      <c r="C59" s="121">
        <v>2</v>
      </c>
      <c r="D59" s="117"/>
      <c r="E59" s="117"/>
      <c r="F59" s="117" t="s">
        <v>10</v>
      </c>
      <c r="G59" s="117"/>
      <c r="H59" s="112"/>
      <c r="I59" s="121">
        <v>2</v>
      </c>
      <c r="J59" s="117"/>
      <c r="K59" s="117"/>
      <c r="L59" s="117">
        <v>-520</v>
      </c>
      <c r="M59" s="117"/>
    </row>
    <row r="60" spans="1:13">
      <c r="A60" s="117"/>
      <c r="B60" s="118"/>
      <c r="C60" s="121">
        <v>3</v>
      </c>
      <c r="D60" s="117"/>
      <c r="E60" s="117"/>
      <c r="F60" s="117" t="s">
        <v>11</v>
      </c>
      <c r="G60" s="117"/>
      <c r="H60" s="112"/>
      <c r="I60" s="121">
        <v>3</v>
      </c>
      <c r="J60" s="117"/>
      <c r="K60" s="117"/>
      <c r="L60" s="117">
        <v>-400</v>
      </c>
      <c r="M60" s="117"/>
    </row>
    <row r="61" spans="1:13">
      <c r="A61" s="117"/>
      <c r="B61" s="118"/>
      <c r="C61" s="121">
        <v>4</v>
      </c>
      <c r="D61" s="117"/>
      <c r="E61" s="117" t="s">
        <v>12</v>
      </c>
      <c r="F61" s="117"/>
      <c r="G61" s="117" t="s">
        <v>9</v>
      </c>
      <c r="H61" s="112"/>
      <c r="I61" s="121">
        <v>4</v>
      </c>
      <c r="J61" s="117"/>
      <c r="K61" s="117">
        <v>159</v>
      </c>
      <c r="L61" s="117"/>
      <c r="M61" s="117" t="s">
        <v>9</v>
      </c>
    </row>
    <row r="62" spans="1:13">
      <c r="A62" s="117"/>
      <c r="B62" s="118"/>
      <c r="C62" s="121">
        <v>5</v>
      </c>
      <c r="D62" s="117"/>
      <c r="E62" s="117" t="s">
        <v>13</v>
      </c>
      <c r="F62" s="117"/>
      <c r="G62" s="122" t="s">
        <v>14</v>
      </c>
      <c r="H62" s="112"/>
      <c r="I62" s="121">
        <v>5</v>
      </c>
      <c r="J62" s="117"/>
      <c r="K62" s="117">
        <v>114</v>
      </c>
      <c r="L62" s="117"/>
      <c r="M62" s="122" t="s">
        <v>14</v>
      </c>
    </row>
    <row r="63" spans="1:13">
      <c r="A63" s="117"/>
      <c r="B63" s="118"/>
      <c r="C63" s="121">
        <v>6</v>
      </c>
      <c r="D63" s="117"/>
      <c r="E63" s="117" t="s">
        <v>15</v>
      </c>
      <c r="F63" s="117"/>
      <c r="G63" s="117"/>
      <c r="H63" s="112"/>
      <c r="I63" s="121">
        <v>6</v>
      </c>
      <c r="J63" s="117"/>
      <c r="K63" s="117">
        <v>106</v>
      </c>
      <c r="L63" s="117"/>
      <c r="M63" s="117">
        <v>0</v>
      </c>
    </row>
    <row r="64" spans="7:9">
      <c r="G64" s="85"/>
      <c r="I64" s="85"/>
    </row>
    <row r="65" spans="7:13">
      <c r="G65" s="85"/>
      <c r="I65" s="118" t="s">
        <v>1</v>
      </c>
      <c r="J65" s="118"/>
      <c r="K65" s="118"/>
      <c r="L65" s="118"/>
      <c r="M65" s="118"/>
    </row>
    <row r="66" ht="18.5" spans="1:13">
      <c r="A66" s="123" t="s">
        <v>22</v>
      </c>
      <c r="B66" s="118"/>
      <c r="C66" s="124" t="s">
        <v>3</v>
      </c>
      <c r="D66" s="125" t="s">
        <v>4</v>
      </c>
      <c r="E66" s="124" t="s">
        <v>5</v>
      </c>
      <c r="F66" s="124" t="s">
        <v>6</v>
      </c>
      <c r="G66" s="125" t="s">
        <v>7</v>
      </c>
      <c r="H66" s="112"/>
      <c r="I66" s="124" t="s">
        <v>3</v>
      </c>
      <c r="J66" s="125" t="s">
        <v>4</v>
      </c>
      <c r="K66" s="124" t="s">
        <v>5</v>
      </c>
      <c r="L66" s="124" t="s">
        <v>6</v>
      </c>
      <c r="M66" s="125" t="s">
        <v>7</v>
      </c>
    </row>
    <row r="67" spans="1:13">
      <c r="A67" s="123"/>
      <c r="B67" s="118"/>
      <c r="C67" s="126">
        <v>1</v>
      </c>
      <c r="D67" s="123"/>
      <c r="E67" s="123" t="s">
        <v>8</v>
      </c>
      <c r="F67" s="123"/>
      <c r="G67" s="123" t="s">
        <v>9</v>
      </c>
      <c r="H67" s="112"/>
      <c r="I67" s="126">
        <v>1</v>
      </c>
      <c r="J67" s="123"/>
      <c r="K67" s="123">
        <v>215</v>
      </c>
      <c r="L67" s="123"/>
      <c r="M67" s="123" t="s">
        <v>9</v>
      </c>
    </row>
    <row r="68" spans="1:13">
      <c r="A68" s="123"/>
      <c r="B68" s="118"/>
      <c r="C68" s="126">
        <v>2</v>
      </c>
      <c r="D68" s="123"/>
      <c r="E68" s="123"/>
      <c r="F68" s="123" t="s">
        <v>10</v>
      </c>
      <c r="G68" s="123"/>
      <c r="H68" s="112"/>
      <c r="I68" s="126">
        <v>2</v>
      </c>
      <c r="J68" s="123"/>
      <c r="K68" s="123"/>
      <c r="L68" s="123">
        <v>-1000</v>
      </c>
      <c r="M68" s="123"/>
    </row>
    <row r="69" spans="1:13">
      <c r="A69" s="123"/>
      <c r="B69" s="118"/>
      <c r="C69" s="126">
        <v>3</v>
      </c>
      <c r="D69" s="123"/>
      <c r="E69" s="123"/>
      <c r="F69" s="123" t="s">
        <v>11</v>
      </c>
      <c r="G69" s="123"/>
      <c r="H69" s="112"/>
      <c r="I69" s="126">
        <v>3</v>
      </c>
      <c r="J69" s="123"/>
      <c r="K69" s="123"/>
      <c r="L69" s="123">
        <v>-716</v>
      </c>
      <c r="M69" s="123"/>
    </row>
    <row r="70" spans="1:13">
      <c r="A70" s="123"/>
      <c r="B70" s="118"/>
      <c r="C70" s="126">
        <v>4</v>
      </c>
      <c r="D70" s="123"/>
      <c r="E70" s="123" t="s">
        <v>12</v>
      </c>
      <c r="F70" s="123"/>
      <c r="G70" s="123" t="s">
        <v>9</v>
      </c>
      <c r="H70" s="112"/>
      <c r="I70" s="126">
        <v>4</v>
      </c>
      <c r="J70" s="123"/>
      <c r="K70" s="123">
        <v>166</v>
      </c>
      <c r="L70" s="123"/>
      <c r="M70" s="123" t="s">
        <v>9</v>
      </c>
    </row>
    <row r="71" spans="1:13">
      <c r="A71" s="123"/>
      <c r="B71" s="118"/>
      <c r="C71" s="126">
        <v>5</v>
      </c>
      <c r="D71" s="123"/>
      <c r="E71" s="123" t="s">
        <v>13</v>
      </c>
      <c r="F71" s="123"/>
      <c r="G71" s="127" t="s">
        <v>14</v>
      </c>
      <c r="H71" s="112"/>
      <c r="I71" s="126">
        <v>5</v>
      </c>
      <c r="J71" s="123"/>
      <c r="K71" s="123">
        <v>138</v>
      </c>
      <c r="L71" s="123"/>
      <c r="M71" s="127" t="s">
        <v>14</v>
      </c>
    </row>
    <row r="72" spans="1:13">
      <c r="A72" s="123"/>
      <c r="B72" s="118"/>
      <c r="C72" s="126">
        <v>6</v>
      </c>
      <c r="D72" s="123"/>
      <c r="E72" s="123" t="s">
        <v>15</v>
      </c>
      <c r="F72" s="123"/>
      <c r="G72" s="123"/>
      <c r="H72" s="112"/>
      <c r="I72" s="126">
        <v>6</v>
      </c>
      <c r="J72" s="123"/>
      <c r="K72" s="123">
        <v>120</v>
      </c>
      <c r="L72" s="123"/>
      <c r="M72" s="123"/>
    </row>
    <row r="73" spans="7:9">
      <c r="G73" s="85"/>
      <c r="I73" s="85"/>
    </row>
    <row r="74" spans="7:13">
      <c r="G74" s="85"/>
      <c r="I74" s="118" t="s">
        <v>1</v>
      </c>
      <c r="J74" s="118"/>
      <c r="K74" s="118"/>
      <c r="L74" s="118"/>
      <c r="M74" s="118"/>
    </row>
    <row r="75" ht="18.5" spans="1:13">
      <c r="A75" s="128" t="s">
        <v>23</v>
      </c>
      <c r="B75" s="118"/>
      <c r="C75" s="129" t="s">
        <v>3</v>
      </c>
      <c r="D75" s="130" t="s">
        <v>4</v>
      </c>
      <c r="E75" s="129" t="s">
        <v>5</v>
      </c>
      <c r="F75" s="129" t="s">
        <v>6</v>
      </c>
      <c r="G75" s="130" t="s">
        <v>7</v>
      </c>
      <c r="H75" s="112"/>
      <c r="I75" s="129" t="s">
        <v>3</v>
      </c>
      <c r="J75" s="130" t="s">
        <v>4</v>
      </c>
      <c r="K75" s="129" t="s">
        <v>5</v>
      </c>
      <c r="L75" s="129" t="s">
        <v>6</v>
      </c>
      <c r="M75" s="130" t="s">
        <v>7</v>
      </c>
    </row>
    <row r="76" spans="1:13">
      <c r="A76" s="128"/>
      <c r="B76" s="118"/>
      <c r="C76" s="131">
        <v>1</v>
      </c>
      <c r="D76" s="128"/>
      <c r="E76" s="128" t="s">
        <v>8</v>
      </c>
      <c r="F76" s="128"/>
      <c r="G76" s="128" t="s">
        <v>9</v>
      </c>
      <c r="H76" s="112"/>
      <c r="I76" s="131">
        <v>1</v>
      </c>
      <c r="J76" s="128"/>
      <c r="K76" s="128">
        <v>215</v>
      </c>
      <c r="L76" s="128"/>
      <c r="M76" s="128" t="s">
        <v>9</v>
      </c>
    </row>
    <row r="77" spans="1:13">
      <c r="A77" s="128"/>
      <c r="B77" s="118"/>
      <c r="C77" s="131">
        <v>2</v>
      </c>
      <c r="D77" s="128"/>
      <c r="E77" s="128"/>
      <c r="F77" s="128" t="s">
        <v>10</v>
      </c>
      <c r="G77" s="128"/>
      <c r="H77" s="112"/>
      <c r="I77" s="131">
        <v>2</v>
      </c>
      <c r="J77" s="128"/>
      <c r="K77" s="128"/>
      <c r="L77" s="128">
        <v>-700</v>
      </c>
      <c r="M77" s="128"/>
    </row>
    <row r="78" spans="1:13">
      <c r="A78" s="128"/>
      <c r="B78" s="118"/>
      <c r="C78" s="131">
        <v>3</v>
      </c>
      <c r="D78" s="128"/>
      <c r="E78" s="128"/>
      <c r="F78" s="128" t="s">
        <v>11</v>
      </c>
      <c r="G78" s="128"/>
      <c r="H78" s="112"/>
      <c r="I78" s="131">
        <v>3</v>
      </c>
      <c r="J78" s="128"/>
      <c r="K78" s="128"/>
      <c r="L78" s="128">
        <v>-536</v>
      </c>
      <c r="M78" s="128"/>
    </row>
    <row r="79" spans="1:13">
      <c r="A79" s="128"/>
      <c r="B79" s="118"/>
      <c r="C79" s="131">
        <v>4</v>
      </c>
      <c r="D79" s="128"/>
      <c r="E79" s="128" t="s">
        <v>12</v>
      </c>
      <c r="F79" s="128"/>
      <c r="G79" s="128" t="s">
        <v>9</v>
      </c>
      <c r="H79" s="112"/>
      <c r="I79" s="131">
        <v>4</v>
      </c>
      <c r="J79" s="128"/>
      <c r="K79" s="128">
        <v>166</v>
      </c>
      <c r="L79" s="128"/>
      <c r="M79" s="128" t="s">
        <v>9</v>
      </c>
    </row>
    <row r="80" spans="1:13">
      <c r="A80" s="128"/>
      <c r="B80" s="118"/>
      <c r="C80" s="131">
        <v>5</v>
      </c>
      <c r="D80" s="128"/>
      <c r="E80" s="128" t="s">
        <v>13</v>
      </c>
      <c r="F80" s="128"/>
      <c r="G80" s="132" t="s">
        <v>14</v>
      </c>
      <c r="H80" s="112"/>
      <c r="I80" s="131">
        <v>5</v>
      </c>
      <c r="J80" s="128"/>
      <c r="K80" s="128">
        <v>138</v>
      </c>
      <c r="L80" s="128"/>
      <c r="M80" s="132" t="s">
        <v>14</v>
      </c>
    </row>
    <row r="81" spans="1:13">
      <c r="A81" s="128"/>
      <c r="B81" s="118"/>
      <c r="C81" s="131">
        <v>6</v>
      </c>
      <c r="D81" s="128"/>
      <c r="E81" s="128" t="s">
        <v>15</v>
      </c>
      <c r="F81" s="128"/>
      <c r="G81" s="128"/>
      <c r="H81" s="112"/>
      <c r="I81" s="131">
        <v>6</v>
      </c>
      <c r="J81" s="128"/>
      <c r="K81" s="128">
        <v>120</v>
      </c>
      <c r="L81" s="128"/>
      <c r="M81" s="128"/>
    </row>
    <row r="82" spans="7:9">
      <c r="G82" s="85"/>
      <c r="I82" s="85"/>
    </row>
    <row r="83" spans="7:9">
      <c r="G83" s="85"/>
      <c r="I83" s="85"/>
    </row>
    <row r="84" spans="7:9">
      <c r="G84" s="85"/>
      <c r="I84" s="85"/>
    </row>
    <row r="85" spans="7:9">
      <c r="G85" s="85"/>
      <c r="I85" s="85"/>
    </row>
    <row r="86" spans="7:9">
      <c r="G86" s="85"/>
      <c r="I86" s="85"/>
    </row>
    <row r="87" spans="7:9">
      <c r="G87" s="85"/>
      <c r="I87" s="85"/>
    </row>
    <row r="88" spans="7:9">
      <c r="G88" s="85"/>
      <c r="I88" s="85"/>
    </row>
    <row r="89" spans="7:9">
      <c r="G89" s="85"/>
      <c r="I89" s="85"/>
    </row>
    <row r="90" spans="7:9">
      <c r="G90" s="85"/>
      <c r="I90" s="85"/>
    </row>
    <row r="91" spans="7:9">
      <c r="G91" s="85"/>
      <c r="I91" s="85"/>
    </row>
    <row r="92" spans="7:9">
      <c r="G92" s="85"/>
      <c r="I92" s="85"/>
    </row>
    <row r="93" spans="7:9">
      <c r="G93" s="85"/>
      <c r="I93" s="85"/>
    </row>
    <row r="94" spans="7:9">
      <c r="G94" s="85"/>
      <c r="I94" s="85"/>
    </row>
    <row r="95" spans="7:9">
      <c r="G95" s="85"/>
      <c r="I95" s="85"/>
    </row>
    <row r="96" spans="7:9">
      <c r="G96" s="85"/>
      <c r="I96" s="85"/>
    </row>
    <row r="97" spans="7:9">
      <c r="G97" s="85"/>
      <c r="I97" s="85"/>
    </row>
    <row r="98" spans="7:9">
      <c r="G98" s="85"/>
      <c r="I98" s="85"/>
    </row>
    <row r="99" spans="7:9">
      <c r="G99" s="85"/>
      <c r="I99" s="85"/>
    </row>
    <row r="100" spans="7:9">
      <c r="G100" s="85"/>
      <c r="I100" s="85"/>
    </row>
    <row r="101" spans="7:9">
      <c r="G101" s="85"/>
      <c r="I101" s="85"/>
    </row>
    <row r="102" spans="7:9">
      <c r="G102" s="85"/>
      <c r="I102" s="85"/>
    </row>
    <row r="103" spans="7:9">
      <c r="G103" s="85"/>
      <c r="I103" s="85"/>
    </row>
    <row r="104" spans="7:9">
      <c r="G104" s="85"/>
      <c r="I104" s="85"/>
    </row>
    <row r="105" spans="7:9">
      <c r="G105" s="85"/>
      <c r="I105" s="85"/>
    </row>
    <row r="106" spans="7:9">
      <c r="G106" s="85"/>
      <c r="I106" s="85"/>
    </row>
    <row r="107" spans="7:9">
      <c r="G107" s="85"/>
      <c r="I107" s="85"/>
    </row>
    <row r="108" spans="7:9">
      <c r="G108" s="85"/>
      <c r="I108" s="85"/>
    </row>
    <row r="109" spans="7:9">
      <c r="G109" s="85"/>
      <c r="I109" s="85"/>
    </row>
    <row r="110" spans="7:9">
      <c r="G110" s="85"/>
      <c r="I110" s="85"/>
    </row>
    <row r="111" spans="7:9">
      <c r="G111" s="85"/>
      <c r="I111" s="85"/>
    </row>
    <row r="112" spans="7:9">
      <c r="G112" s="85"/>
      <c r="I112" s="85"/>
    </row>
    <row r="113" spans="7:9">
      <c r="G113" s="85"/>
      <c r="I113" s="85"/>
    </row>
    <row r="114" spans="7:9">
      <c r="G114" s="85"/>
      <c r="I114" s="85"/>
    </row>
    <row r="115" spans="7:9">
      <c r="G115" s="85"/>
      <c r="I115" s="85"/>
    </row>
    <row r="116" spans="7:9">
      <c r="G116" s="85"/>
      <c r="I116" s="85"/>
    </row>
    <row r="117" spans="7:9">
      <c r="G117" s="85"/>
      <c r="I117" s="85"/>
    </row>
    <row r="118" spans="7:9">
      <c r="G118" s="85"/>
      <c r="I118" s="85"/>
    </row>
    <row r="119" spans="7:9">
      <c r="G119" s="85"/>
      <c r="I119" s="85"/>
    </row>
    <row r="120" spans="7:9">
      <c r="G120" s="85"/>
      <c r="I120" s="85"/>
    </row>
    <row r="121" spans="7:9">
      <c r="G121" s="85"/>
      <c r="I121" s="85"/>
    </row>
    <row r="122" spans="7:9">
      <c r="G122" s="85"/>
      <c r="I122" s="85"/>
    </row>
    <row r="123" spans="7:9">
      <c r="G123" s="85"/>
      <c r="I123" s="85"/>
    </row>
    <row r="124" spans="7:9">
      <c r="G124" s="85"/>
      <c r="I124" s="85"/>
    </row>
    <row r="125" spans="7:9">
      <c r="G125" s="85"/>
      <c r="I125" s="85"/>
    </row>
    <row r="126" spans="7:9">
      <c r="G126" s="85"/>
      <c r="I126" s="85"/>
    </row>
    <row r="127" spans="7:9">
      <c r="G127" s="85"/>
      <c r="I127" s="85"/>
    </row>
    <row r="128" spans="7:9">
      <c r="G128" s="85"/>
      <c r="I128" s="85"/>
    </row>
    <row r="129" spans="7:9">
      <c r="G129" s="85"/>
      <c r="I129" s="85"/>
    </row>
    <row r="130" spans="7:9">
      <c r="G130" s="85"/>
      <c r="I130" s="85"/>
    </row>
    <row r="131" spans="7:9">
      <c r="G131" s="85"/>
      <c r="I131" s="85"/>
    </row>
    <row r="132" spans="7:9">
      <c r="G132" s="85"/>
      <c r="I132" s="85"/>
    </row>
    <row r="133" spans="7:9">
      <c r="G133" s="85"/>
      <c r="I133" s="85"/>
    </row>
    <row r="134" spans="7:9">
      <c r="G134" s="85"/>
      <c r="I134" s="85"/>
    </row>
    <row r="135" spans="7:9">
      <c r="G135" s="85"/>
      <c r="I135" s="85"/>
    </row>
    <row r="136" spans="7:9">
      <c r="G136" s="85"/>
      <c r="I136" s="85"/>
    </row>
    <row r="137" spans="7:9">
      <c r="G137" s="85"/>
      <c r="I137" s="85"/>
    </row>
    <row r="138" spans="7:9">
      <c r="G138" s="85"/>
      <c r="I138" s="85"/>
    </row>
    <row r="139" spans="7:9">
      <c r="G139" s="85"/>
      <c r="I139" s="85"/>
    </row>
    <row r="140" spans="7:9">
      <c r="G140" s="85"/>
      <c r="I140" s="85"/>
    </row>
    <row r="141" spans="7:9">
      <c r="G141" s="85"/>
      <c r="I141" s="85"/>
    </row>
    <row r="142" spans="7:9">
      <c r="G142" s="85"/>
      <c r="I142" s="85"/>
    </row>
    <row r="143" spans="7:9">
      <c r="G143" s="85"/>
      <c r="I143" s="85"/>
    </row>
    <row r="144" spans="7:9">
      <c r="G144" s="85"/>
      <c r="I144" s="85"/>
    </row>
    <row r="145" spans="7:9">
      <c r="G145" s="85"/>
      <c r="I145" s="85"/>
    </row>
    <row r="146" spans="7:9">
      <c r="G146" s="85"/>
      <c r="I146" s="85"/>
    </row>
    <row r="147" spans="7:9">
      <c r="G147" s="85"/>
      <c r="I147" s="85"/>
    </row>
    <row r="148" spans="7:9">
      <c r="G148" s="85"/>
      <c r="I148" s="85"/>
    </row>
    <row r="149" spans="7:9">
      <c r="G149" s="85"/>
      <c r="I149" s="85"/>
    </row>
    <row r="150" spans="7:9">
      <c r="G150" s="85"/>
      <c r="I150" s="85"/>
    </row>
    <row r="151" spans="7:9">
      <c r="G151" s="85"/>
      <c r="I151" s="85"/>
    </row>
    <row r="152" spans="7:9">
      <c r="G152" s="85"/>
      <c r="I152" s="85"/>
    </row>
    <row r="153" spans="7:9">
      <c r="G153" s="85"/>
      <c r="I153" s="85"/>
    </row>
    <row r="154" spans="7:9">
      <c r="G154" s="85"/>
      <c r="I154" s="85"/>
    </row>
    <row r="155" spans="7:9">
      <c r="G155" s="85"/>
      <c r="I155" s="85"/>
    </row>
    <row r="156" spans="7:9">
      <c r="G156" s="85"/>
      <c r="I156" s="85"/>
    </row>
    <row r="157" spans="7:9">
      <c r="G157" s="85"/>
      <c r="I157" s="85"/>
    </row>
    <row r="158" spans="7:9">
      <c r="G158" s="85"/>
      <c r="I158" s="85"/>
    </row>
    <row r="159" spans="7:9">
      <c r="G159" s="85"/>
      <c r="I159" s="85"/>
    </row>
    <row r="160" spans="7:9">
      <c r="G160" s="85"/>
      <c r="I160" s="85"/>
    </row>
    <row r="161" spans="7:9">
      <c r="G161" s="85"/>
      <c r="I161" s="85"/>
    </row>
    <row r="162" spans="7:9">
      <c r="G162" s="85"/>
      <c r="I162" s="85"/>
    </row>
    <row r="163" spans="7:9">
      <c r="G163" s="85"/>
      <c r="I163" s="85"/>
    </row>
    <row r="164" spans="7:9">
      <c r="G164" s="85"/>
      <c r="I164" s="85"/>
    </row>
    <row r="165" spans="7:9">
      <c r="G165" s="85"/>
      <c r="I165" s="85"/>
    </row>
    <row r="166" spans="7:9">
      <c r="G166" s="85"/>
      <c r="I166" s="85"/>
    </row>
    <row r="167" spans="7:9">
      <c r="G167" s="85"/>
      <c r="I167" s="85"/>
    </row>
    <row r="168" spans="7:9">
      <c r="G168" s="85"/>
      <c r="I168" s="85"/>
    </row>
    <row r="169" spans="7:9">
      <c r="G169" s="85"/>
      <c r="I169" s="85"/>
    </row>
    <row r="170" spans="7:9">
      <c r="G170" s="85"/>
      <c r="I170" s="85"/>
    </row>
    <row r="171" spans="7:9">
      <c r="G171" s="85"/>
      <c r="I171" s="85"/>
    </row>
    <row r="172" spans="7:9">
      <c r="G172" s="85"/>
      <c r="I172" s="85"/>
    </row>
    <row r="173" spans="7:9">
      <c r="G173" s="85"/>
      <c r="I173" s="85"/>
    </row>
    <row r="174" spans="7:9">
      <c r="G174" s="85"/>
      <c r="I174" s="85"/>
    </row>
    <row r="175" spans="7:9">
      <c r="G175" s="85"/>
      <c r="I175" s="85"/>
    </row>
    <row r="176" spans="7:9">
      <c r="G176" s="85"/>
      <c r="I176" s="85"/>
    </row>
    <row r="177" spans="7:9">
      <c r="G177" s="85"/>
      <c r="I177" s="85"/>
    </row>
    <row r="178" spans="7:9">
      <c r="G178" s="85"/>
      <c r="I178" s="85"/>
    </row>
    <row r="179" spans="7:9">
      <c r="G179" s="85"/>
      <c r="I179" s="85"/>
    </row>
    <row r="180" spans="7:9">
      <c r="G180" s="85"/>
      <c r="I180" s="85"/>
    </row>
    <row r="181" spans="7:9">
      <c r="G181" s="85"/>
      <c r="I181" s="85"/>
    </row>
    <row r="182" spans="7:9">
      <c r="G182" s="85"/>
      <c r="I182" s="85"/>
    </row>
    <row r="183" spans="7:9">
      <c r="G183" s="85"/>
      <c r="I183" s="85"/>
    </row>
    <row r="184" spans="7:9">
      <c r="G184" s="85"/>
      <c r="I184" s="85"/>
    </row>
    <row r="185" spans="7:9">
      <c r="G185" s="85"/>
      <c r="I185" s="85"/>
    </row>
    <row r="186" spans="7:9">
      <c r="G186" s="85"/>
      <c r="I186" s="85"/>
    </row>
    <row r="187" spans="7:9">
      <c r="G187" s="85"/>
      <c r="I187" s="85"/>
    </row>
    <row r="188" spans="7:9">
      <c r="G188" s="85"/>
      <c r="I188" s="85"/>
    </row>
    <row r="189" spans="7:9">
      <c r="G189" s="85"/>
      <c r="I189" s="85"/>
    </row>
    <row r="190" spans="7:9">
      <c r="G190" s="85"/>
      <c r="I190" s="85"/>
    </row>
    <row r="191" spans="7:9">
      <c r="G191" s="85"/>
      <c r="I191" s="85"/>
    </row>
    <row r="192" spans="7:9">
      <c r="G192" s="85"/>
      <c r="I192" s="85"/>
    </row>
    <row r="193" spans="7:9">
      <c r="G193" s="85"/>
      <c r="I193" s="85"/>
    </row>
    <row r="194" spans="7:9">
      <c r="G194" s="85"/>
      <c r="I194" s="85"/>
    </row>
    <row r="195" spans="7:9">
      <c r="G195" s="85"/>
      <c r="I195" s="85"/>
    </row>
    <row r="196" spans="7:9">
      <c r="G196" s="85"/>
      <c r="I196" s="85"/>
    </row>
    <row r="197" spans="7:9">
      <c r="G197" s="85"/>
      <c r="I197" s="85"/>
    </row>
    <row r="198" spans="7:9">
      <c r="G198" s="85"/>
      <c r="I198" s="85"/>
    </row>
    <row r="199" spans="7:9">
      <c r="G199" s="85"/>
      <c r="I199" s="85"/>
    </row>
    <row r="200" spans="7:9">
      <c r="G200" s="85"/>
      <c r="I200" s="85"/>
    </row>
    <row r="201" spans="7:9">
      <c r="G201" s="85"/>
      <c r="I201" s="85"/>
    </row>
    <row r="202" spans="7:9">
      <c r="G202" s="85"/>
      <c r="I202" s="85"/>
    </row>
    <row r="203" spans="7:9">
      <c r="G203" s="85"/>
      <c r="I203" s="85"/>
    </row>
    <row r="204" spans="7:9">
      <c r="G204" s="85"/>
      <c r="I204" s="85"/>
    </row>
    <row r="205" spans="7:9">
      <c r="G205" s="85"/>
      <c r="I205" s="85"/>
    </row>
    <row r="206" spans="7:9">
      <c r="G206" s="85"/>
      <c r="I206" s="85"/>
    </row>
    <row r="207" spans="7:9">
      <c r="G207" s="85"/>
      <c r="I207" s="85"/>
    </row>
    <row r="208" spans="7:9">
      <c r="G208" s="85"/>
      <c r="I208" s="85"/>
    </row>
    <row r="209" spans="7:9">
      <c r="G209" s="85"/>
      <c r="I209" s="85"/>
    </row>
    <row r="210" spans="7:9">
      <c r="G210" s="85"/>
      <c r="I210" s="85"/>
    </row>
    <row r="211" spans="7:9">
      <c r="G211" s="85"/>
      <c r="I211" s="85"/>
    </row>
    <row r="212" spans="7:9">
      <c r="G212" s="85"/>
      <c r="I212" s="85"/>
    </row>
    <row r="213" spans="7:9">
      <c r="G213" s="85"/>
      <c r="I213" s="85"/>
    </row>
    <row r="214" spans="7:9">
      <c r="G214" s="85"/>
      <c r="I214" s="85"/>
    </row>
    <row r="215" spans="7:9">
      <c r="G215" s="85"/>
      <c r="I215" s="85"/>
    </row>
    <row r="216" spans="7:9">
      <c r="G216" s="85"/>
      <c r="I216" s="85"/>
    </row>
    <row r="217" spans="7:9">
      <c r="G217" s="85"/>
      <c r="I217" s="85"/>
    </row>
    <row r="218" spans="7:9">
      <c r="G218" s="85"/>
      <c r="I218" s="85"/>
    </row>
    <row r="219" spans="7:9">
      <c r="G219" s="85"/>
      <c r="I219" s="85"/>
    </row>
    <row r="220" spans="7:9">
      <c r="G220" s="85"/>
      <c r="I220" s="85"/>
    </row>
  </sheetData>
  <mergeCells count="19">
    <mergeCell ref="I2:M2"/>
    <mergeCell ref="I11:M11"/>
    <mergeCell ref="I20:M20"/>
    <mergeCell ref="I29:M29"/>
    <mergeCell ref="I38:M38"/>
    <mergeCell ref="I47:M47"/>
    <mergeCell ref="I56:M56"/>
    <mergeCell ref="I65:M65"/>
    <mergeCell ref="I74:M74"/>
    <mergeCell ref="A3:A9"/>
    <mergeCell ref="A12:A18"/>
    <mergeCell ref="A21:A27"/>
    <mergeCell ref="A30:A36"/>
    <mergeCell ref="A39:A45"/>
    <mergeCell ref="A48:A54"/>
    <mergeCell ref="A57:A63"/>
    <mergeCell ref="A66:A72"/>
    <mergeCell ref="A75:A81"/>
    <mergeCell ref="O1:V3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70" zoomScaleNormal="70" workbookViewId="0">
      <selection activeCell="K9" sqref="K9:K20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11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22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0</v>
      </c>
      <c r="O7" s="20">
        <v>0</v>
      </c>
      <c r="P7" s="21">
        <v>0.215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ref="O8:O12" si="0">RADIANS(N8)</f>
        <v>0</v>
      </c>
      <c r="P8" s="26">
        <v>0</v>
      </c>
      <c r="Q8" s="26">
        <v>-0.7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-0.536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0.166</v>
      </c>
      <c r="Q10" s="36">
        <v>0</v>
      </c>
      <c r="R10" s="35">
        <f>PI()/2</f>
        <v>1.5707963267949</v>
      </c>
    </row>
    <row r="11" ht="13.95" customHeight="1" spans="7:18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0.138</v>
      </c>
      <c r="Q11" s="41">
        <v>0</v>
      </c>
      <c r="R11" s="40">
        <f>-PI()/2</f>
        <v>-1.5707963267949</v>
      </c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0.12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0.215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-0.7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-0.7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0.215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-0.536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-1.236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0.215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0.215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-1.236</v>
      </c>
      <c r="AB41" s="80">
        <f>Y25</f>
        <v>-0.7</v>
      </c>
      <c r="AC41" s="80">
        <f>Y26</f>
        <v>0</v>
      </c>
      <c r="AD41" s="80">
        <f>Y27</f>
        <v>0.215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-0.166</v>
      </c>
      <c r="AB42" s="80">
        <f>Y33</f>
        <v>-1.236</v>
      </c>
      <c r="AC42" s="80">
        <f>Y34</f>
        <v>0</v>
      </c>
      <c r="AD42" s="80">
        <f>Y35</f>
        <v>0.215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0.166</v>
      </c>
      <c r="V43" s="70">
        <v>0</v>
      </c>
      <c r="W43" s="70">
        <v>1.22464679914735e-16</v>
      </c>
      <c r="X43" s="70">
        <v>-1</v>
      </c>
      <c r="Y43" s="77">
        <v>0.215</v>
      </c>
      <c r="AB43" s="80">
        <f>Y41</f>
        <v>-1.236</v>
      </c>
      <c r="AC43" s="80">
        <f>Y42</f>
        <v>-0.166</v>
      </c>
      <c r="AD43" s="80">
        <f>Y43</f>
        <v>0.215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-1.236</v>
      </c>
      <c r="AC44" s="80">
        <f>Y50</f>
        <v>-0.166</v>
      </c>
      <c r="AD44" s="80">
        <f>Y51</f>
        <v>0.077</v>
      </c>
    </row>
    <row r="45" spans="6:30">
      <c r="F45" s="9"/>
      <c r="G45" s="7"/>
      <c r="V45" s="71"/>
      <c r="W45" s="71"/>
      <c r="X45" s="71"/>
      <c r="Y45" s="71"/>
      <c r="AB45" s="80">
        <f>Y57</f>
        <v>-1.236</v>
      </c>
      <c r="AC45" s="80">
        <f>Y58</f>
        <v>-0.286</v>
      </c>
      <c r="AD45" s="80">
        <f>Y59</f>
        <v>0.077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-1.236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-0.166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0.138</v>
      </c>
      <c r="V51" s="70">
        <v>0</v>
      </c>
      <c r="W51" s="70">
        <v>1</v>
      </c>
      <c r="X51" s="70">
        <v>6.12323399573677e-17</v>
      </c>
      <c r="Y51" s="77">
        <v>0.077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-1.236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-0.286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0.12</v>
      </c>
      <c r="V59" s="70">
        <v>0</v>
      </c>
      <c r="W59" s="70">
        <v>1</v>
      </c>
      <c r="X59" s="70">
        <v>6.12323399573677e-17</v>
      </c>
      <c r="Y59" s="77">
        <v>0.077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AB36:AD38"/>
    <mergeCell ref="V1:AA3"/>
  </mergeCells>
  <pageMargins left="0.7" right="0.7" top="0.75" bottom="0.75" header="0.3" footer="0.3"/>
  <pageSetup paperSize="9" orientation="portrait" horizontalDpi="300" verticalDpi="3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name="Scroll Bar 1" r:id="rId3">
              <controlPr defaultSize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name="Scroll Bar 2" r:id="rId4">
              <controlPr defaultSize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name="Scroll Bar 3" r:id="rId5">
              <controlPr defaultSize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name="Scroll Bar 4" r:id="rId6">
              <controlPr defaultSize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name="Scroll Bar 5" r:id="rId7">
              <controlPr defaultSize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name="Scroll Bar 6" r:id="rId8">
              <controlPr defaultSize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55" zoomScaleNormal="55" workbookViewId="0">
      <selection activeCell="V18" sqref="V18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84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2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0</v>
      </c>
      <c r="O7" s="20">
        <f t="shared" ref="O7:O12" si="0">RADIANS(N7)</f>
        <v>0</v>
      </c>
      <c r="P7" s="21">
        <v>0.14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si="0"/>
        <v>0</v>
      </c>
      <c r="P8" s="26">
        <v>0</v>
      </c>
      <c r="Q8" s="26">
        <v>-0.28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-0.24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0.102</v>
      </c>
      <c r="Q10" s="36">
        <v>0</v>
      </c>
      <c r="R10" s="35">
        <f>PI()/2</f>
        <v>1.5707963267949</v>
      </c>
    </row>
    <row r="11" ht="13.95" customHeight="1" spans="7:21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0.102</v>
      </c>
      <c r="Q11" s="41">
        <v>0</v>
      </c>
      <c r="R11" s="40">
        <f>-PI()/2</f>
        <v>-1.5707963267949</v>
      </c>
      <c r="U11" s="2"/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0.14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-0.28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-0.28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0.14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-0.24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-0.52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0.14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0.14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-0.52</v>
      </c>
      <c r="AB41" s="80">
        <f>Y25</f>
        <v>-0.28</v>
      </c>
      <c r="AC41" s="80">
        <f>Y26</f>
        <v>0</v>
      </c>
      <c r="AD41" s="80">
        <f>Y27</f>
        <v>0.14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-0.102</v>
      </c>
      <c r="AB42" s="80">
        <f>Y33</f>
        <v>-0.52</v>
      </c>
      <c r="AC42" s="80">
        <f>Y34</f>
        <v>0</v>
      </c>
      <c r="AD42" s="80">
        <f>Y35</f>
        <v>0.14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0.102</v>
      </c>
      <c r="V43" s="70">
        <v>0</v>
      </c>
      <c r="W43" s="70">
        <v>1.22464679914735e-16</v>
      </c>
      <c r="X43" s="70">
        <v>-1</v>
      </c>
      <c r="Y43" s="77">
        <v>0.14</v>
      </c>
      <c r="AB43" s="80">
        <f>Y41</f>
        <v>-0.52</v>
      </c>
      <c r="AC43" s="80">
        <f>Y42</f>
        <v>-0.102</v>
      </c>
      <c r="AD43" s="80">
        <f>Y43</f>
        <v>0.14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-0.52</v>
      </c>
      <c r="AC44" s="80">
        <f>Y50</f>
        <v>-0.102</v>
      </c>
      <c r="AD44" s="80">
        <f>Y51</f>
        <v>0.038</v>
      </c>
    </row>
    <row r="45" spans="6:30">
      <c r="F45" s="9"/>
      <c r="G45" s="7"/>
      <c r="V45" s="71"/>
      <c r="W45" s="71"/>
      <c r="X45" s="71"/>
      <c r="Y45" s="71"/>
      <c r="AB45" s="80">
        <f>Y57</f>
        <v>-0.52</v>
      </c>
      <c r="AC45" s="80">
        <f>Y58</f>
        <v>-0.202</v>
      </c>
      <c r="AD45" s="80">
        <f>Y59</f>
        <v>0.038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-0.52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-0.102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0.102</v>
      </c>
      <c r="V51" s="70">
        <v>0</v>
      </c>
      <c r="W51" s="70">
        <v>1</v>
      </c>
      <c r="X51" s="70">
        <v>6.12323399573677e-17</v>
      </c>
      <c r="Y51" s="77">
        <v>0.038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-0.52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-0.202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</v>
      </c>
      <c r="V59" s="70">
        <v>0</v>
      </c>
      <c r="W59" s="70">
        <v>1</v>
      </c>
      <c r="X59" s="70">
        <v>6.12323399573677e-17</v>
      </c>
      <c r="Y59" s="77">
        <v>0.038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AB36:AD38"/>
    <mergeCell ref="V1:AA3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Scroll Bar 1" r:id="rId3">
              <controlPr defaultSize="0">
                <anchor moveWithCells="1">
                  <from>
                    <xdr:col>20</xdr:col>
                    <xdr:colOff>198120</xdr:colOff>
                    <xdr:row>5</xdr:row>
                    <xdr:rowOff>144780</xdr:rowOff>
                  </from>
                  <to>
                    <xdr:col>25</xdr:col>
                    <xdr:colOff>7620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Scroll Bar 2" r:id="rId4">
              <controlPr defaultSize="0">
                <anchor moveWithCells="1">
                  <from>
                    <xdr:col>20</xdr:col>
                    <xdr:colOff>198120</xdr:colOff>
                    <xdr:row>6</xdr:row>
                    <xdr:rowOff>152400</xdr:rowOff>
                  </from>
                  <to>
                    <xdr:col>25</xdr:col>
                    <xdr:colOff>7620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Scroll Bar 5" r:id="rId5">
              <controlPr defaultSize="0">
                <anchor moveWithCells="1">
                  <from>
                    <xdr:col>21</xdr:col>
                    <xdr:colOff>0</xdr:colOff>
                    <xdr:row>8</xdr:row>
                    <xdr:rowOff>175260</xdr:rowOff>
                  </from>
                  <to>
                    <xdr:col>25</xdr:col>
                    <xdr:colOff>22860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Scroll Bar 12" r:id="rId6">
              <controlPr defaultSize="0">
                <anchor moveWithCells="1">
                  <from>
                    <xdr:col>21</xdr:col>
                    <xdr:colOff>0</xdr:colOff>
                    <xdr:row>9</xdr:row>
                    <xdr:rowOff>175260</xdr:rowOff>
                  </from>
                  <to>
                    <xdr:col>25</xdr:col>
                    <xdr:colOff>22860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Scroll Bar 13" r:id="rId7">
              <controlPr defaultSize="0">
                <anchor moveWithCells="1">
                  <from>
                    <xdr:col>21</xdr:col>
                    <xdr:colOff>7620</xdr:colOff>
                    <xdr:row>7</xdr:row>
                    <xdr:rowOff>152400</xdr:rowOff>
                  </from>
                  <to>
                    <xdr:col>25</xdr:col>
                    <xdr:colOff>22860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Scroll Bar 15" r:id="rId8">
              <controlPr defaultSize="0">
                <anchor moveWithCells="1">
                  <from>
                    <xdr:col>21</xdr:col>
                    <xdr:colOff>0</xdr:colOff>
                    <xdr:row>11</xdr:row>
                    <xdr:rowOff>0</xdr:rowOff>
                  </from>
                  <to>
                    <xdr:col>25</xdr:col>
                    <xdr:colOff>22860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70" zoomScaleNormal="70" workbookViewId="0">
      <selection activeCell="Z24" sqref="Z24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84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16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0</v>
      </c>
      <c r="O7" s="20">
        <f t="shared" ref="O7:O12" si="0">RADIANS(N7)</f>
        <v>0</v>
      </c>
      <c r="P7" s="21">
        <v>0.14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si="0"/>
        <v>0</v>
      </c>
      <c r="P8" s="26">
        <v>0</v>
      </c>
      <c r="Q8" s="26">
        <v>-0.28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-0.24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0.102</v>
      </c>
      <c r="Q10" s="36">
        <v>0</v>
      </c>
      <c r="R10" s="35">
        <f>PI()/2</f>
        <v>1.5707963267949</v>
      </c>
    </row>
    <row r="11" ht="13.95" customHeight="1" spans="7:21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0.102</v>
      </c>
      <c r="Q11" s="41">
        <v>0</v>
      </c>
      <c r="R11" s="40">
        <f>-PI()/2</f>
        <v>-1.5707963267949</v>
      </c>
      <c r="U11" s="2"/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0.14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-0.28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-0.28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0.14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-0.24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-0.52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0.14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0.14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-0.52</v>
      </c>
      <c r="AB41" s="80">
        <f>Y25</f>
        <v>-0.28</v>
      </c>
      <c r="AC41" s="80">
        <f>Y26</f>
        <v>0</v>
      </c>
      <c r="AD41" s="80">
        <f>Y27</f>
        <v>0.14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-0.102</v>
      </c>
      <c r="AB42" s="80">
        <f>Y33</f>
        <v>-0.52</v>
      </c>
      <c r="AC42" s="80">
        <f>Y34</f>
        <v>0</v>
      </c>
      <c r="AD42" s="80">
        <f>Y35</f>
        <v>0.14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0.102</v>
      </c>
      <c r="V43" s="70">
        <v>0</v>
      </c>
      <c r="W43" s="70">
        <v>1.22464679914735e-16</v>
      </c>
      <c r="X43" s="70">
        <v>-1</v>
      </c>
      <c r="Y43" s="77">
        <v>0.14</v>
      </c>
      <c r="AB43" s="80">
        <f>Y41</f>
        <v>-0.52</v>
      </c>
      <c r="AC43" s="80">
        <f>Y42</f>
        <v>-0.102</v>
      </c>
      <c r="AD43" s="80">
        <f>Y43</f>
        <v>0.14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-0.52</v>
      </c>
      <c r="AC44" s="80">
        <f>Y50</f>
        <v>-0.102</v>
      </c>
      <c r="AD44" s="80">
        <f>Y51</f>
        <v>0.038</v>
      </c>
    </row>
    <row r="45" spans="6:30">
      <c r="F45" s="9"/>
      <c r="G45" s="7"/>
      <c r="V45" s="71"/>
      <c r="W45" s="71"/>
      <c r="X45" s="71"/>
      <c r="Y45" s="71"/>
      <c r="AB45" s="80">
        <f>Y57</f>
        <v>-0.52</v>
      </c>
      <c r="AC45" s="80">
        <f>Y58</f>
        <v>-0.202</v>
      </c>
      <c r="AD45" s="80">
        <f>Y59</f>
        <v>0.038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-0.52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-0.102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0.102</v>
      </c>
      <c r="V51" s="70">
        <v>0</v>
      </c>
      <c r="W51" s="70">
        <v>1</v>
      </c>
      <c r="X51" s="70">
        <v>6.12323399573677e-17</v>
      </c>
      <c r="Y51" s="77">
        <v>0.038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-0.52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-0.202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</v>
      </c>
      <c r="V59" s="70">
        <v>0</v>
      </c>
      <c r="W59" s="70">
        <v>1</v>
      </c>
      <c r="X59" s="70">
        <v>6.12323399573677e-17</v>
      </c>
      <c r="Y59" s="77">
        <v>0.038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V1:AA3"/>
    <mergeCell ref="AB36:AD38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name="Scroll Bar 1" r:id="rId3">
              <controlPr defaultSize="0">
                <anchor moveWithCells="1">
                  <from>
                    <xdr:col>20</xdr:col>
                    <xdr:colOff>198120</xdr:colOff>
                    <xdr:row>5</xdr:row>
                    <xdr:rowOff>144780</xdr:rowOff>
                  </from>
                  <to>
                    <xdr:col>26</xdr:col>
                    <xdr:colOff>274320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name="Scroll Bar 2" r:id="rId4">
              <controlPr defaultSize="0">
                <anchor moveWithCells="1">
                  <from>
                    <xdr:col>20</xdr:col>
                    <xdr:colOff>198120</xdr:colOff>
                    <xdr:row>6</xdr:row>
                    <xdr:rowOff>152400</xdr:rowOff>
                  </from>
                  <to>
                    <xdr:col>26</xdr:col>
                    <xdr:colOff>274320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name="Scroll Bar 3" r:id="rId5">
              <controlPr defaultSize="0">
                <anchor moveWithCells="1">
                  <from>
                    <xdr:col>21</xdr:col>
                    <xdr:colOff>0</xdr:colOff>
                    <xdr:row>8</xdr:row>
                    <xdr:rowOff>175260</xdr:rowOff>
                  </from>
                  <to>
                    <xdr:col>26</xdr:col>
                    <xdr:colOff>289560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name="Scroll Bar 4" r:id="rId6">
              <controlPr defaultSize="0">
                <anchor moveWithCells="1">
                  <from>
                    <xdr:col>21</xdr:col>
                    <xdr:colOff>0</xdr:colOff>
                    <xdr:row>9</xdr:row>
                    <xdr:rowOff>175260</xdr:rowOff>
                  </from>
                  <to>
                    <xdr:col>26</xdr:col>
                    <xdr:colOff>289560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name="Scroll Bar 5" r:id="rId7">
              <controlPr defaultSize="0">
                <anchor moveWithCells="1">
                  <from>
                    <xdr:col>21</xdr:col>
                    <xdr:colOff>7620</xdr:colOff>
                    <xdr:row>7</xdr:row>
                    <xdr:rowOff>152400</xdr:rowOff>
                  </from>
                  <to>
                    <xdr:col>26</xdr:col>
                    <xdr:colOff>289560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name="Scroll Bar 6" r:id="rId8">
              <controlPr defaultSize="0">
                <anchor moveWithCells="1">
                  <from>
                    <xdr:col>21</xdr:col>
                    <xdr:colOff>0</xdr:colOff>
                    <xdr:row>11</xdr:row>
                    <xdr:rowOff>0</xdr:rowOff>
                  </from>
                  <to>
                    <xdr:col>26</xdr:col>
                    <xdr:colOff>289560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55" zoomScaleNormal="55" workbookViewId="0">
      <selection activeCell="M5" sqref="M5:R5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11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17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10</v>
      </c>
      <c r="O7" s="20">
        <f t="shared" ref="O7:O12" si="0">RADIANS(N7)</f>
        <v>0.174532925199433</v>
      </c>
      <c r="P7" s="21">
        <v>0.152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si="0"/>
        <v>0</v>
      </c>
      <c r="P8" s="26">
        <v>0</v>
      </c>
      <c r="Q8" s="26">
        <v>-0.425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-0.395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0.102</v>
      </c>
      <c r="Q10" s="36">
        <v>0</v>
      </c>
      <c r="R10" s="35">
        <f>PI()/2</f>
        <v>1.5707963267949</v>
      </c>
    </row>
    <row r="11" ht="13.95" customHeight="1" spans="7:18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0.102</v>
      </c>
      <c r="Q11" s="41">
        <v>0</v>
      </c>
      <c r="R11" s="40">
        <f>-PI()/2</f>
        <v>-1.5707963267949</v>
      </c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0.984807753012208</v>
      </c>
      <c r="N17" s="48">
        <f>-(SIN(O7))*COS(R7)</f>
        <v>6.06289371848204e-16</v>
      </c>
      <c r="O17" s="48">
        <f>SIN(O7)*SIN(R7)</f>
        <v>0.17364817766693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0.17364817766693</v>
      </c>
      <c r="N18" s="48">
        <f>COS(O7)*COS(R7)</f>
        <v>-3.43843789199016e-15</v>
      </c>
      <c r="O18" s="48">
        <f>-(COS(O7))*SIN(R7)</f>
        <v>-0.984807753012208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0.152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-0.425</v>
      </c>
      <c r="Q25" s="68"/>
      <c r="R25" s="68"/>
      <c r="S25" s="68"/>
      <c r="T25" s="68"/>
      <c r="U25" s="69"/>
      <c r="V25" s="70">
        <f t="array" ref="V25:Y28">MMULT(M17:P20,M25:P28)</f>
        <v>0.984807753012208</v>
      </c>
      <c r="W25" s="70">
        <v>6.06289371848204e-16</v>
      </c>
      <c r="X25" s="70">
        <v>0.17364817766693</v>
      </c>
      <c r="Y25" s="75">
        <v>-0.418543295030188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0.17364817766693</v>
      </c>
      <c r="W26" s="70">
        <v>-3.43843789199016e-15</v>
      </c>
      <c r="X26" s="70">
        <v>-0.984807753012208</v>
      </c>
      <c r="Y26" s="76">
        <v>-0.0738004755084454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0.152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-0.395</v>
      </c>
      <c r="Q33" s="68"/>
      <c r="R33" s="68"/>
      <c r="S33" s="68"/>
      <c r="T33" s="68"/>
      <c r="U33" s="68"/>
      <c r="V33" s="70">
        <f t="array" ref="V33:Y36">MMULT(V25:Y28,M33:P36)</f>
        <v>0.984807753012208</v>
      </c>
      <c r="W33" s="70">
        <v>6.06289371848204e-16</v>
      </c>
      <c r="X33" s="70">
        <v>0.17364817766693</v>
      </c>
      <c r="Y33" s="75">
        <v>-0.807542357470011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0.17364817766693</v>
      </c>
      <c r="W34" s="70">
        <v>-3.43843789199016e-15</v>
      </c>
      <c r="X34" s="70">
        <v>-0.984807753012208</v>
      </c>
      <c r="Y34" s="76">
        <v>-0.142391505686883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0.152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0.152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0.984807753012208</v>
      </c>
      <c r="W41" s="70">
        <v>0.17364817766693</v>
      </c>
      <c r="X41" s="70">
        <v>-5.95656487600325e-16</v>
      </c>
      <c r="Y41" s="75">
        <v>-0.789830243347984</v>
      </c>
      <c r="AB41" s="80">
        <f>Y25</f>
        <v>-0.418543295030188</v>
      </c>
      <c r="AC41" s="80">
        <f>Y26</f>
        <v>-0.0738004755084454</v>
      </c>
      <c r="AD41" s="80">
        <f>Y27</f>
        <v>0.152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-3.49148133884313e-15</v>
      </c>
      <c r="O42" s="55">
        <f>-(COS(O10))*SIN(R10)</f>
        <v>-1</v>
      </c>
      <c r="P42" s="55">
        <f>Q10*SIN(O10)</f>
        <v>0</v>
      </c>
      <c r="V42" s="70">
        <v>0.17364817766693</v>
      </c>
      <c r="W42" s="70">
        <v>-0.984807753012208</v>
      </c>
      <c r="X42" s="70">
        <v>3.37813580886507e-15</v>
      </c>
      <c r="Y42" s="76">
        <v>-0.242841896494128</v>
      </c>
      <c r="AB42" s="80">
        <f>Y33</f>
        <v>-0.807542357470011</v>
      </c>
      <c r="AC42" s="80">
        <f>Y34</f>
        <v>-0.142391505686883</v>
      </c>
      <c r="AD42" s="80">
        <f>Y35</f>
        <v>0.152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0.102</v>
      </c>
      <c r="V43" s="70">
        <v>0</v>
      </c>
      <c r="W43" s="70">
        <v>-3.43024899888577e-15</v>
      </c>
      <c r="X43" s="70">
        <v>-1</v>
      </c>
      <c r="Y43" s="77">
        <v>0.152</v>
      </c>
      <c r="AB43" s="80">
        <f>Y41</f>
        <v>-0.789830243347984</v>
      </c>
      <c r="AC43" s="80">
        <f>Y42</f>
        <v>-0.242841896494128</v>
      </c>
      <c r="AD43" s="80">
        <f>Y43</f>
        <v>0.152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-0.789830243347984</v>
      </c>
      <c r="AC44" s="80">
        <f>Y50</f>
        <v>-0.242841896494128</v>
      </c>
      <c r="AD44" s="80">
        <f>Y51</f>
        <v>0.05</v>
      </c>
    </row>
    <row r="45" spans="6:30">
      <c r="F45" s="9"/>
      <c r="G45" s="7"/>
      <c r="V45" s="71"/>
      <c r="W45" s="71"/>
      <c r="X45" s="71"/>
      <c r="Y45" s="71"/>
      <c r="AB45" s="80">
        <f>Y57</f>
        <v>-0.772465425581291</v>
      </c>
      <c r="AC45" s="80">
        <f>Y58</f>
        <v>-0.341322671795349</v>
      </c>
      <c r="AD45" s="80">
        <f>Y59</f>
        <v>0.0499999999999997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0.984807753012208</v>
      </c>
      <c r="W49" s="70">
        <v>-1.06328842478788e-17</v>
      </c>
      <c r="X49" s="70">
        <v>0.17364817766693</v>
      </c>
      <c r="Y49" s="75">
        <v>-0.789830243347984</v>
      </c>
      <c r="AB49" s="80">
        <f>ATAN2(-V59,SQRT(POWER(V57,2)+POWER(V58,2)))</f>
        <v>1.5707963267949</v>
      </c>
      <c r="AC49" s="80">
        <f>ATAN2(V58/COS(AB49),V57/COS(AB49))</f>
        <v>1.39626340159546</v>
      </c>
      <c r="AD49" s="80">
        <f>ATAN2(W59/COS(AB49),X59/COS(AB49))</f>
        <v>-3.49148133884313e-15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-3.49148133884313e-15</v>
      </c>
      <c r="O50" s="57">
        <f>-(COS(O11))*SIN(R11)</f>
        <v>1</v>
      </c>
      <c r="P50" s="57">
        <f>Q11*SIN(O11)</f>
        <v>0</v>
      </c>
      <c r="V50" s="70">
        <v>0.17364817766693</v>
      </c>
      <c r="W50" s="70">
        <v>6.03020831250948e-17</v>
      </c>
      <c r="X50" s="70">
        <v>-0.984807753012208</v>
      </c>
      <c r="Y50" s="76">
        <v>-0.242841896494128</v>
      </c>
      <c r="AB50" s="80">
        <f>DEGREES(AB49)</f>
        <v>90</v>
      </c>
      <c r="AC50" s="80">
        <f>DEGREES(AC49)</f>
        <v>80</v>
      </c>
      <c r="AD50" s="80">
        <f>DEGREES(AD49)</f>
        <v>-2.00047144964398e-13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0.102</v>
      </c>
      <c r="V51" s="70">
        <v>0</v>
      </c>
      <c r="W51" s="70">
        <v>1</v>
      </c>
      <c r="X51" s="70">
        <v>-3.49148133884313e-15</v>
      </c>
      <c r="Y51" s="77">
        <v>0.05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0.984807753012208</v>
      </c>
      <c r="W57" s="70">
        <v>-1.06328842478788e-17</v>
      </c>
      <c r="X57" s="70">
        <v>0.17364817766693</v>
      </c>
      <c r="Y57" s="75">
        <v>-0.772465425581291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0.17364817766693</v>
      </c>
      <c r="W58" s="70">
        <v>6.03020831250948e-17</v>
      </c>
      <c r="X58" s="70">
        <v>-0.984807753012208</v>
      </c>
      <c r="Y58" s="76">
        <v>-0.341322671795349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</v>
      </c>
      <c r="V59" s="70">
        <v>0</v>
      </c>
      <c r="W59" s="70">
        <v>1</v>
      </c>
      <c r="X59" s="70">
        <v>-3.49148133884313e-15</v>
      </c>
      <c r="Y59" s="77">
        <v>0.0499999999999997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V1:AA3"/>
    <mergeCell ref="AB36:AD38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name="Scroll Bar 1" r:id="rId3">
              <controlPr defaultSize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26</xdr:col>
                    <xdr:colOff>60960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name="Scroll Bar 2" r:id="rId4">
              <controlPr defaultSize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26</xdr:col>
                    <xdr:colOff>60960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name="Scroll Bar 3" r:id="rId5">
              <controlPr defaultSize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26</xdr:col>
                    <xdr:colOff>60960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name="Scroll Bar 4" r:id="rId6">
              <controlPr defaultSize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26</xdr:col>
                    <xdr:colOff>60960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name="Scroll Bar 5" r:id="rId7">
              <controlPr defaultSize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26</xdr:col>
                    <xdr:colOff>60960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name="Scroll Bar 6" r:id="rId8">
              <controlPr defaultSize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26</xdr:col>
                    <xdr:colOff>60960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70" zoomScaleNormal="70" topLeftCell="B1" workbookViewId="0">
      <selection activeCell="M5" sqref="M5:R5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84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18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0</v>
      </c>
      <c r="O7" s="20">
        <f t="shared" ref="O7:O12" si="0">RADIANS(N7)</f>
        <v>0</v>
      </c>
      <c r="P7" s="21">
        <v>0.14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si="0"/>
        <v>0</v>
      </c>
      <c r="P8" s="26">
        <v>0</v>
      </c>
      <c r="Q8" s="26">
        <v>-0.28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-0.24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0.102</v>
      </c>
      <c r="Q10" s="36">
        <v>0</v>
      </c>
      <c r="R10" s="35">
        <f>PI()/2</f>
        <v>1.5707963267949</v>
      </c>
    </row>
    <row r="11" ht="13.95" customHeight="1" spans="7:21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0.102</v>
      </c>
      <c r="Q11" s="41">
        <v>0</v>
      </c>
      <c r="R11" s="40">
        <f>-PI()/2</f>
        <v>-1.5707963267949</v>
      </c>
      <c r="U11" s="2"/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0.14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-0.28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-0.28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0.14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-0.24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-0.52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0.14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0.14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-0.52</v>
      </c>
      <c r="AB41" s="80">
        <f>Y25</f>
        <v>-0.28</v>
      </c>
      <c r="AC41" s="80">
        <f>Y26</f>
        <v>0</v>
      </c>
      <c r="AD41" s="80">
        <f>Y27</f>
        <v>0.14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-0.102</v>
      </c>
      <c r="AB42" s="80">
        <f>Y33</f>
        <v>-0.52</v>
      </c>
      <c r="AC42" s="80">
        <f>Y34</f>
        <v>0</v>
      </c>
      <c r="AD42" s="80">
        <f>Y35</f>
        <v>0.14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0.102</v>
      </c>
      <c r="V43" s="70">
        <v>0</v>
      </c>
      <c r="W43" s="70">
        <v>1.22464679914735e-16</v>
      </c>
      <c r="X43" s="70">
        <v>-1</v>
      </c>
      <c r="Y43" s="77">
        <v>0.14</v>
      </c>
      <c r="AB43" s="80">
        <f>Y41</f>
        <v>-0.52</v>
      </c>
      <c r="AC43" s="80">
        <f>Y42</f>
        <v>-0.102</v>
      </c>
      <c r="AD43" s="80">
        <f>Y43</f>
        <v>0.14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-0.52</v>
      </c>
      <c r="AC44" s="80">
        <f>Y50</f>
        <v>-0.102</v>
      </c>
      <c r="AD44" s="80">
        <f>Y51</f>
        <v>0.038</v>
      </c>
    </row>
    <row r="45" spans="6:30">
      <c r="F45" s="9"/>
      <c r="G45" s="7"/>
      <c r="V45" s="71"/>
      <c r="W45" s="71"/>
      <c r="X45" s="71"/>
      <c r="Y45" s="71"/>
      <c r="AB45" s="80">
        <f>Y57</f>
        <v>-0.52</v>
      </c>
      <c r="AC45" s="80">
        <f>Y58</f>
        <v>-0.202</v>
      </c>
      <c r="AD45" s="80">
        <f>Y59</f>
        <v>0.038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-0.52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-0.102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0.102</v>
      </c>
      <c r="V51" s="70">
        <v>0</v>
      </c>
      <c r="W51" s="70">
        <v>1</v>
      </c>
      <c r="X51" s="70">
        <v>6.12323399573677e-17</v>
      </c>
      <c r="Y51" s="77">
        <v>0.038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-0.52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-0.202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</v>
      </c>
      <c r="V59" s="70">
        <v>0</v>
      </c>
      <c r="W59" s="70">
        <v>1</v>
      </c>
      <c r="X59" s="70">
        <v>6.12323399573677e-17</v>
      </c>
      <c r="Y59" s="77">
        <v>0.038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V1:AA3"/>
    <mergeCell ref="AB36:AD38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name="Scroll Bar 1" r:id="rId3">
              <controlPr defaultSize="0">
                <anchor moveWithCells="1">
                  <from>
                    <xdr:col>19</xdr:col>
                    <xdr:colOff>0</xdr:colOff>
                    <xdr:row>0</xdr:row>
                    <xdr:rowOff>0</xdr:rowOff>
                  </from>
                  <to>
                    <xdr:col>28</xdr:col>
                    <xdr:colOff>373380</xdr:colOff>
                    <xdr:row>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name="Scroll Bar 2" r:id="rId4">
              <controlPr defaultSize="0">
                <anchor moveWithCells="1">
                  <from>
                    <xdr:col>19</xdr:col>
                    <xdr:colOff>0</xdr:colOff>
                    <xdr:row>0</xdr:row>
                    <xdr:rowOff>0</xdr:rowOff>
                  </from>
                  <to>
                    <xdr:col>28</xdr:col>
                    <xdr:colOff>373380</xdr:colOff>
                    <xdr:row>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name="Scroll Bar 3" r:id="rId5">
              <controlPr defaultSize="0">
                <anchor moveWithCells="1">
                  <from>
                    <xdr:col>19</xdr:col>
                    <xdr:colOff>0</xdr:colOff>
                    <xdr:row>0</xdr:row>
                    <xdr:rowOff>0</xdr:rowOff>
                  </from>
                  <to>
                    <xdr:col>28</xdr:col>
                    <xdr:colOff>373380</xdr:colOff>
                    <xdr:row>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name="Scroll Bar 4" r:id="rId6">
              <controlPr defaultSize="0">
                <anchor moveWithCells="1">
                  <from>
                    <xdr:col>19</xdr:col>
                    <xdr:colOff>0</xdr:colOff>
                    <xdr:row>0</xdr:row>
                    <xdr:rowOff>0</xdr:rowOff>
                  </from>
                  <to>
                    <xdr:col>28</xdr:col>
                    <xdr:colOff>373380</xdr:colOff>
                    <xdr:row>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name="Scroll Bar 5" r:id="rId7">
              <controlPr defaultSize="0">
                <anchor moveWithCells="1">
                  <from>
                    <xdr:col>19</xdr:col>
                    <xdr:colOff>0</xdr:colOff>
                    <xdr:row>0</xdr:row>
                    <xdr:rowOff>0</xdr:rowOff>
                  </from>
                  <to>
                    <xdr:col>28</xdr:col>
                    <xdr:colOff>373380</xdr:colOff>
                    <xdr:row>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name="Scroll Bar 6" r:id="rId8">
              <controlPr defaultSize="0">
                <anchor moveWithCells="1">
                  <from>
                    <xdr:col>19</xdr:col>
                    <xdr:colOff>0</xdr:colOff>
                    <xdr:row>0</xdr:row>
                    <xdr:rowOff>0</xdr:rowOff>
                  </from>
                  <to>
                    <xdr:col>28</xdr:col>
                    <xdr:colOff>373380</xdr:colOff>
                    <xdr:row>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name="Scroll Bar 7" r:id="rId9">
              <controlPr defaultSize="0">
                <anchor moveWithCells="1">
                  <from>
                    <xdr:col>20</xdr:col>
                    <xdr:colOff>198120</xdr:colOff>
                    <xdr:row>5</xdr:row>
                    <xdr:rowOff>144780</xdr:rowOff>
                  </from>
                  <to>
                    <xdr:col>26</xdr:col>
                    <xdr:colOff>274320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name="Scroll Bar 8" r:id="rId10">
              <controlPr defaultSize="0">
                <anchor moveWithCells="1">
                  <from>
                    <xdr:col>20</xdr:col>
                    <xdr:colOff>198120</xdr:colOff>
                    <xdr:row>6</xdr:row>
                    <xdr:rowOff>152400</xdr:rowOff>
                  </from>
                  <to>
                    <xdr:col>26</xdr:col>
                    <xdr:colOff>274320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name="Scroll Bar 9" r:id="rId11">
              <controlPr defaultSize="0">
                <anchor moveWithCells="1">
                  <from>
                    <xdr:col>21</xdr:col>
                    <xdr:colOff>0</xdr:colOff>
                    <xdr:row>8</xdr:row>
                    <xdr:rowOff>175260</xdr:rowOff>
                  </from>
                  <to>
                    <xdr:col>26</xdr:col>
                    <xdr:colOff>289560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name="Scroll Bar 10" r:id="rId12">
              <controlPr defaultSize="0">
                <anchor moveWithCells="1">
                  <from>
                    <xdr:col>21</xdr:col>
                    <xdr:colOff>0</xdr:colOff>
                    <xdr:row>9</xdr:row>
                    <xdr:rowOff>175260</xdr:rowOff>
                  </from>
                  <to>
                    <xdr:col>26</xdr:col>
                    <xdr:colOff>289560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name="Scroll Bar 11" r:id="rId13">
              <controlPr defaultSize="0">
                <anchor moveWithCells="1">
                  <from>
                    <xdr:col>21</xdr:col>
                    <xdr:colOff>7620</xdr:colOff>
                    <xdr:row>7</xdr:row>
                    <xdr:rowOff>152400</xdr:rowOff>
                  </from>
                  <to>
                    <xdr:col>26</xdr:col>
                    <xdr:colOff>289560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name="Scroll Bar 12" r:id="rId14">
              <controlPr defaultSize="0">
                <anchor moveWithCells="1">
                  <from>
                    <xdr:col>21</xdr:col>
                    <xdr:colOff>0</xdr:colOff>
                    <xdr:row>11</xdr:row>
                    <xdr:rowOff>0</xdr:rowOff>
                  </from>
                  <to>
                    <xdr:col>26</xdr:col>
                    <xdr:colOff>289560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85" zoomScaleNormal="85" workbookViewId="0">
      <selection activeCell="O3" sqref="O3:O4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11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19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0</v>
      </c>
      <c r="O7" s="20">
        <f t="shared" ref="O7:O12" si="0">RADIANS(N7)</f>
        <v>0</v>
      </c>
      <c r="P7" s="21">
        <v>0.152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si="0"/>
        <v>0</v>
      </c>
      <c r="P8" s="26">
        <v>0</v>
      </c>
      <c r="Q8" s="26">
        <v>-0.425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-0.395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0.102</v>
      </c>
      <c r="Q10" s="36">
        <v>0</v>
      </c>
      <c r="R10" s="35">
        <f>PI()/2</f>
        <v>1.5707963267949</v>
      </c>
    </row>
    <row r="11" ht="13.95" customHeight="1" spans="7:18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0.102</v>
      </c>
      <c r="Q11" s="41">
        <v>0</v>
      </c>
      <c r="R11" s="40">
        <f>-PI()/2</f>
        <v>-1.5707963267949</v>
      </c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0.152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-0.425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-0.425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0.152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-0.395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-0.82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0.152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0.152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-0.82</v>
      </c>
      <c r="AB41" s="80">
        <f>Y25</f>
        <v>-0.425</v>
      </c>
      <c r="AC41" s="80">
        <f>Y26</f>
        <v>0</v>
      </c>
      <c r="AD41" s="80">
        <f>Y27</f>
        <v>0.152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-0.102</v>
      </c>
      <c r="AB42" s="80">
        <f>Y33</f>
        <v>-0.82</v>
      </c>
      <c r="AC42" s="80">
        <f>Y34</f>
        <v>0</v>
      </c>
      <c r="AD42" s="80">
        <f>Y35</f>
        <v>0.152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0.102</v>
      </c>
      <c r="V43" s="70">
        <v>0</v>
      </c>
      <c r="W43" s="70">
        <v>1.22464679914735e-16</v>
      </c>
      <c r="X43" s="70">
        <v>-1</v>
      </c>
      <c r="Y43" s="77">
        <v>0.152</v>
      </c>
      <c r="AB43" s="80">
        <f>Y41</f>
        <v>-0.82</v>
      </c>
      <c r="AC43" s="80">
        <f>Y42</f>
        <v>-0.102</v>
      </c>
      <c r="AD43" s="80">
        <f>Y43</f>
        <v>0.152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-0.82</v>
      </c>
      <c r="AC44" s="80">
        <f>Y50</f>
        <v>-0.102</v>
      </c>
      <c r="AD44" s="80">
        <f>Y51</f>
        <v>0.05</v>
      </c>
    </row>
    <row r="45" spans="6:30">
      <c r="F45" s="9"/>
      <c r="G45" s="7"/>
      <c r="V45" s="71"/>
      <c r="W45" s="71"/>
      <c r="X45" s="71"/>
      <c r="Y45" s="71"/>
      <c r="AB45" s="80">
        <f>Y57</f>
        <v>-0.82</v>
      </c>
      <c r="AC45" s="80">
        <f>Y58</f>
        <v>-0.202</v>
      </c>
      <c r="AD45" s="80">
        <f>Y59</f>
        <v>0.05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-0.82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-0.102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0.102</v>
      </c>
      <c r="V51" s="70">
        <v>0</v>
      </c>
      <c r="W51" s="70">
        <v>1</v>
      </c>
      <c r="X51" s="70">
        <v>6.12323399573677e-17</v>
      </c>
      <c r="Y51" s="77">
        <v>0.05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-0.82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-0.202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</v>
      </c>
      <c r="V59" s="70">
        <v>0</v>
      </c>
      <c r="W59" s="70">
        <v>1</v>
      </c>
      <c r="X59" s="70">
        <v>6.12323399573677e-17</v>
      </c>
      <c r="Y59" s="77">
        <v>0.05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AB36:AD38"/>
    <mergeCell ref="V1:AA3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Scroll Bar 1" r:id="rId3">
              <controlPr defaultSize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Scroll Bar 2" r:id="rId4">
              <controlPr defaultSize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Scroll Bar 3" r:id="rId5">
              <controlPr defaultSize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Scroll Bar 4" r:id="rId6">
              <controlPr defaultSize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Scroll Bar 5" r:id="rId7">
              <controlPr defaultSize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Scroll Bar 6" r:id="rId8">
              <controlPr defaultSize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55" zoomScaleNormal="55" workbookViewId="0">
      <selection activeCell="O3" sqref="O3:O4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11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8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83"/>
      <c r="P4" s="14"/>
      <c r="Q4" s="14"/>
      <c r="R4" s="14"/>
    </row>
    <row r="5" ht="15.5" spans="13:18">
      <c r="M5" s="15" t="s">
        <v>20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0</v>
      </c>
      <c r="O7" s="20">
        <f t="shared" ref="O7:O12" si="0">RADIANS(N7)</f>
        <v>0</v>
      </c>
      <c r="P7" s="21">
        <v>0.18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si="0"/>
        <v>0</v>
      </c>
      <c r="P8" s="26">
        <v>0</v>
      </c>
      <c r="Q8" s="26">
        <v>-0.7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-0.586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0.159</v>
      </c>
      <c r="Q10" s="36">
        <v>0</v>
      </c>
      <c r="R10" s="35">
        <f>PI()/2</f>
        <v>1.5707963267949</v>
      </c>
    </row>
    <row r="11" ht="13.95" customHeight="1" spans="7:18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0.114</v>
      </c>
      <c r="Q11" s="41">
        <v>0</v>
      </c>
      <c r="R11" s="40">
        <f>-PI()/2</f>
        <v>-1.5707963267949</v>
      </c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0.106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0.18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-0.7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-0.7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0.18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-0.586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-1.286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0.18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0.18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-1.286</v>
      </c>
      <c r="AB41" s="80">
        <f>Y25</f>
        <v>-0.7</v>
      </c>
      <c r="AC41" s="80">
        <f>Y26</f>
        <v>0</v>
      </c>
      <c r="AD41" s="80">
        <f>Y27</f>
        <v>0.18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-0.159</v>
      </c>
      <c r="AB42" s="80">
        <f>Y33</f>
        <v>-1.286</v>
      </c>
      <c r="AC42" s="80">
        <f>Y34</f>
        <v>0</v>
      </c>
      <c r="AD42" s="80">
        <f>Y35</f>
        <v>0.18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0.159</v>
      </c>
      <c r="V43" s="70">
        <v>0</v>
      </c>
      <c r="W43" s="70">
        <v>1.22464679914735e-16</v>
      </c>
      <c r="X43" s="70">
        <v>-1</v>
      </c>
      <c r="Y43" s="77">
        <v>0.18</v>
      </c>
      <c r="AB43" s="80">
        <f>Y41</f>
        <v>-1.286</v>
      </c>
      <c r="AC43" s="80">
        <f>Y42</f>
        <v>-0.159</v>
      </c>
      <c r="AD43" s="80">
        <f>Y43</f>
        <v>0.18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-1.286</v>
      </c>
      <c r="AC44" s="80">
        <f>Y50</f>
        <v>-0.159</v>
      </c>
      <c r="AD44" s="80">
        <f>Y51</f>
        <v>0.066</v>
      </c>
    </row>
    <row r="45" spans="6:30">
      <c r="F45" s="9"/>
      <c r="G45" s="7"/>
      <c r="V45" s="71"/>
      <c r="W45" s="71"/>
      <c r="X45" s="71"/>
      <c r="Y45" s="71"/>
      <c r="AB45" s="80">
        <f>Y57</f>
        <v>-1.286</v>
      </c>
      <c r="AC45" s="80">
        <f>Y58</f>
        <v>-0.265</v>
      </c>
      <c r="AD45" s="80">
        <f>Y59</f>
        <v>0.066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-1.286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-0.159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0.114</v>
      </c>
      <c r="V51" s="70">
        <v>0</v>
      </c>
      <c r="W51" s="70">
        <v>1</v>
      </c>
      <c r="X51" s="70">
        <v>6.12323399573677e-17</v>
      </c>
      <c r="Y51" s="77">
        <v>0.066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-1.286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-0.265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0.106</v>
      </c>
      <c r="V59" s="70">
        <v>0</v>
      </c>
      <c r="W59" s="70">
        <v>1</v>
      </c>
      <c r="X59" s="70">
        <v>6.12323399573677e-17</v>
      </c>
      <c r="Y59" s="77">
        <v>0.066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AB36:AD38"/>
    <mergeCell ref="V1:AA3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name="Scroll Bar 1" r:id="rId3">
              <controlPr defaultSize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name="Scroll Bar 2" r:id="rId4">
              <controlPr defaultSize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name="Scroll Bar 3" r:id="rId5">
              <controlPr defaultSize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name="Scroll Bar 4" r:id="rId6">
              <controlPr defaultSize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name="Scroll Bar 5" r:id="rId7">
              <controlPr defaultSize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name="Scroll Bar 6" r:id="rId8">
              <controlPr defaultSize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workbookViewId="0">
      <selection activeCell="O3" sqref="O3:O4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11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21</v>
      </c>
      <c r="N5" s="15"/>
      <c r="O5" s="15"/>
      <c r="P5" s="15"/>
      <c r="Q5" s="15"/>
      <c r="R5" s="15"/>
    </row>
    <row r="6" ht="15.5" spans="13:24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  <c r="V6" s="1"/>
      <c r="W6" s="1"/>
      <c r="X6" s="1"/>
    </row>
    <row r="7" spans="11:18">
      <c r="K7" s="17"/>
      <c r="L7" s="17"/>
      <c r="M7" s="18" t="s">
        <v>30</v>
      </c>
      <c r="N7" s="19">
        <v>0</v>
      </c>
      <c r="O7" s="20">
        <f t="shared" ref="O7:O12" si="0">RADIANS(N7)</f>
        <v>0</v>
      </c>
      <c r="P7" s="21">
        <v>0.18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si="0"/>
        <v>0</v>
      </c>
      <c r="P8" s="26">
        <v>0</v>
      </c>
      <c r="Q8" s="26">
        <v>-0.52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-0.4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0.159</v>
      </c>
      <c r="Q10" s="36">
        <v>0</v>
      </c>
      <c r="R10" s="35">
        <f>PI()/2</f>
        <v>1.5707963267949</v>
      </c>
    </row>
    <row r="11" ht="13.95" customHeight="1" spans="7:18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0.114</v>
      </c>
      <c r="Q11" s="41">
        <v>0</v>
      </c>
      <c r="R11" s="40">
        <f>-PI()/2</f>
        <v>-1.5707963267949</v>
      </c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0.106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0.18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-0.52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-0.52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0.18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-0.4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-0.92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0.18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0.18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-0.92</v>
      </c>
      <c r="AB41" s="80">
        <f>Y25</f>
        <v>-0.52</v>
      </c>
      <c r="AC41" s="80">
        <f>Y26</f>
        <v>0</v>
      </c>
      <c r="AD41" s="80">
        <f>Y27</f>
        <v>0.18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-0.159</v>
      </c>
      <c r="AB42" s="80">
        <f>Y33</f>
        <v>-0.92</v>
      </c>
      <c r="AC42" s="80">
        <f>Y34</f>
        <v>0</v>
      </c>
      <c r="AD42" s="80">
        <f>Y35</f>
        <v>0.18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0.159</v>
      </c>
      <c r="V43" s="70">
        <v>0</v>
      </c>
      <c r="W43" s="70">
        <v>1.22464679914735e-16</v>
      </c>
      <c r="X43" s="70">
        <v>-1</v>
      </c>
      <c r="Y43" s="77">
        <v>0.18</v>
      </c>
      <c r="AB43" s="80">
        <f>Y41</f>
        <v>-0.92</v>
      </c>
      <c r="AC43" s="80">
        <f>Y42</f>
        <v>-0.159</v>
      </c>
      <c r="AD43" s="80">
        <f>Y43</f>
        <v>0.18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-0.92</v>
      </c>
      <c r="AC44" s="80">
        <f>Y50</f>
        <v>-0.159</v>
      </c>
      <c r="AD44" s="80">
        <f>Y51</f>
        <v>0.066</v>
      </c>
    </row>
    <row r="45" spans="6:30">
      <c r="F45" s="9"/>
      <c r="G45" s="7"/>
      <c r="V45" s="71"/>
      <c r="W45" s="71"/>
      <c r="X45" s="71"/>
      <c r="Y45" s="71"/>
      <c r="AB45" s="80">
        <f>Y57</f>
        <v>-0.92</v>
      </c>
      <c r="AC45" s="80">
        <f>Y58</f>
        <v>-0.265</v>
      </c>
      <c r="AD45" s="80">
        <f>Y59</f>
        <v>0.066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-0.92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-0.159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0.114</v>
      </c>
      <c r="V51" s="70">
        <v>0</v>
      </c>
      <c r="W51" s="70">
        <v>1</v>
      </c>
      <c r="X51" s="70">
        <v>6.12323399573677e-17</v>
      </c>
      <c r="Y51" s="77">
        <v>0.066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-0.92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-0.265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0.106</v>
      </c>
      <c r="V59" s="70">
        <v>0</v>
      </c>
      <c r="W59" s="70">
        <v>1</v>
      </c>
      <c r="X59" s="70">
        <v>6.12323399573677e-17</v>
      </c>
      <c r="Y59" s="77">
        <v>0.066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AB36:AD38"/>
    <mergeCell ref="V1:AA3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name="Scroll Bar 1" r:id="rId3">
              <controlPr defaultSize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name="Scroll Bar 2" r:id="rId4">
              <controlPr defaultSize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name="Scroll Bar 3" r:id="rId5">
              <controlPr defaultSize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name="Scroll Bar 4" r:id="rId6">
              <controlPr defaultSize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name="Scroll Bar 5" r:id="rId7">
              <controlPr defaultSize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name="Scroll Bar 6" r:id="rId8">
              <controlPr defaultSize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AQ64"/>
  <sheetViews>
    <sheetView zoomScale="85" zoomScaleNormal="85" workbookViewId="0">
      <selection activeCell="O3" sqref="O3:O4"/>
    </sheetView>
  </sheetViews>
  <sheetFormatPr defaultColWidth="11.4416666666667" defaultRowHeight="14"/>
  <cols>
    <col min="1" max="12" width="2.66666666666667" style="1" customWidth="1"/>
    <col min="13" max="13" width="18.775" style="1" customWidth="1"/>
    <col min="14" max="14" width="12.6666666666667" style="1" customWidth="1"/>
    <col min="15" max="15" width="13.8833333333333" style="1" customWidth="1"/>
    <col min="16" max="17" width="11.4416666666667" style="1"/>
    <col min="18" max="18" width="14" style="1" customWidth="1"/>
    <col min="19" max="21" width="2.66666666666667" style="1" customWidth="1"/>
    <col min="22" max="24" width="14.3333333333333" style="2" customWidth="1"/>
    <col min="25" max="25" width="13.3333333333333" style="2" customWidth="1"/>
    <col min="26" max="28" width="11.4416666666667" style="1"/>
    <col min="29" max="30" width="12" style="1" customWidth="1"/>
    <col min="31" max="16384" width="11.4416666666667" style="1"/>
  </cols>
  <sheetData>
    <row r="1" ht="22.95" customHeight="1" spans="13:27">
      <c r="M1" s="10" t="s">
        <v>1</v>
      </c>
      <c r="N1" s="10"/>
      <c r="O1" s="10"/>
      <c r="P1" s="10"/>
      <c r="Q1" s="10"/>
      <c r="R1" s="10"/>
      <c r="V1" s="62" t="s">
        <v>0</v>
      </c>
      <c r="W1" s="63"/>
      <c r="X1" s="63"/>
      <c r="Y1" s="63"/>
      <c r="Z1" s="63"/>
      <c r="AA1" s="72"/>
    </row>
    <row r="2" ht="14.4" customHeight="1" spans="13:27">
      <c r="M2" s="2"/>
      <c r="N2" s="2"/>
      <c r="O2" s="11"/>
      <c r="P2" s="11"/>
      <c r="Q2" s="11"/>
      <c r="R2" s="11"/>
      <c r="V2" s="64"/>
      <c r="W2" s="65"/>
      <c r="X2" s="65"/>
      <c r="Y2" s="65"/>
      <c r="Z2" s="65"/>
      <c r="AA2" s="73"/>
    </row>
    <row r="3" ht="13.95" customHeight="1" spans="15:27">
      <c r="O3" s="12" t="s">
        <v>24</v>
      </c>
      <c r="P3" s="11"/>
      <c r="Q3" s="11"/>
      <c r="R3" s="11"/>
      <c r="V3" s="66"/>
      <c r="W3" s="67"/>
      <c r="X3" s="67"/>
      <c r="Y3" s="67"/>
      <c r="Z3" s="67"/>
      <c r="AA3" s="74"/>
    </row>
    <row r="4" spans="15:18">
      <c r="O4" s="13"/>
      <c r="P4" s="14"/>
      <c r="Q4" s="14"/>
      <c r="R4" s="14"/>
    </row>
    <row r="5" ht="15.5" spans="13:18">
      <c r="M5" s="15" t="s">
        <v>22</v>
      </c>
      <c r="N5" s="15"/>
      <c r="O5" s="15"/>
      <c r="P5" s="15"/>
      <c r="Q5" s="15"/>
      <c r="R5" s="15"/>
    </row>
    <row r="6" ht="15.5" spans="13:18">
      <c r="M6" s="16"/>
      <c r="N6" s="15" t="s">
        <v>25</v>
      </c>
      <c r="O6" s="15" t="s">
        <v>26</v>
      </c>
      <c r="P6" s="15" t="s">
        <v>27</v>
      </c>
      <c r="Q6" s="15" t="s">
        <v>28</v>
      </c>
      <c r="R6" s="15" t="s">
        <v>29</v>
      </c>
    </row>
    <row r="7" spans="11:18">
      <c r="K7" s="17"/>
      <c r="L7" s="17"/>
      <c r="M7" s="18" t="s">
        <v>30</v>
      </c>
      <c r="N7" s="19">
        <v>0</v>
      </c>
      <c r="O7" s="20">
        <v>0</v>
      </c>
      <c r="P7" s="21">
        <v>0.215</v>
      </c>
      <c r="Q7" s="21">
        <v>0</v>
      </c>
      <c r="R7" s="20">
        <f>PI()/2</f>
        <v>1.5707963267949</v>
      </c>
    </row>
    <row r="8" spans="10:18">
      <c r="J8" s="22"/>
      <c r="K8" s="22"/>
      <c r="L8" s="22"/>
      <c r="M8" s="23" t="s">
        <v>31</v>
      </c>
      <c r="N8" s="24">
        <v>0</v>
      </c>
      <c r="O8" s="25">
        <f t="shared" ref="O8:O12" si="0">RADIANS(N8)</f>
        <v>0</v>
      </c>
      <c r="P8" s="26">
        <v>0</v>
      </c>
      <c r="Q8" s="26">
        <v>-1</v>
      </c>
      <c r="R8" s="25">
        <v>0</v>
      </c>
    </row>
    <row r="9" spans="9:18">
      <c r="I9" s="27"/>
      <c r="J9" s="22"/>
      <c r="K9" s="28" t="s">
        <v>32</v>
      </c>
      <c r="L9" s="27"/>
      <c r="M9" s="29" t="s">
        <v>33</v>
      </c>
      <c r="N9" s="30">
        <v>0</v>
      </c>
      <c r="O9" s="31">
        <f t="shared" si="0"/>
        <v>0</v>
      </c>
      <c r="P9" s="32">
        <v>0</v>
      </c>
      <c r="Q9" s="32">
        <v>-0.716</v>
      </c>
      <c r="R9" s="31">
        <v>0</v>
      </c>
    </row>
    <row r="10" spans="8:18">
      <c r="H10" s="3"/>
      <c r="I10" s="3"/>
      <c r="J10" s="22"/>
      <c r="K10" s="28"/>
      <c r="L10" s="3"/>
      <c r="M10" s="33" t="s">
        <v>34</v>
      </c>
      <c r="N10" s="34">
        <v>0</v>
      </c>
      <c r="O10" s="35">
        <f t="shared" si="0"/>
        <v>0</v>
      </c>
      <c r="P10" s="36">
        <v>0.166</v>
      </c>
      <c r="Q10" s="36">
        <v>0</v>
      </c>
      <c r="R10" s="35">
        <f>PI()/2</f>
        <v>1.5707963267949</v>
      </c>
    </row>
    <row r="11" ht="13.95" customHeight="1" spans="7:18">
      <c r="G11" s="4"/>
      <c r="H11" s="4"/>
      <c r="I11" s="4"/>
      <c r="J11" s="37" t="s">
        <v>32</v>
      </c>
      <c r="K11" s="28"/>
      <c r="L11" s="4"/>
      <c r="M11" s="38" t="s">
        <v>35</v>
      </c>
      <c r="N11" s="39">
        <v>0</v>
      </c>
      <c r="O11" s="40">
        <f t="shared" si="0"/>
        <v>0</v>
      </c>
      <c r="P11" s="41">
        <v>0.138</v>
      </c>
      <c r="Q11" s="41">
        <v>0</v>
      </c>
      <c r="R11" s="40">
        <f>-PI()/2</f>
        <v>-1.5707963267949</v>
      </c>
    </row>
    <row r="12" ht="13.95" customHeight="1" spans="6:18">
      <c r="F12" s="5"/>
      <c r="G12" s="5"/>
      <c r="H12" s="5"/>
      <c r="I12" s="5"/>
      <c r="J12" s="37"/>
      <c r="K12" s="28"/>
      <c r="L12" s="5"/>
      <c r="M12" s="42" t="s">
        <v>36</v>
      </c>
      <c r="N12" s="43">
        <v>0</v>
      </c>
      <c r="O12" s="44">
        <f t="shared" si="0"/>
        <v>0</v>
      </c>
      <c r="P12" s="45">
        <v>0.12</v>
      </c>
      <c r="Q12" s="45">
        <v>0</v>
      </c>
      <c r="R12" s="44">
        <v>0</v>
      </c>
    </row>
    <row r="13" ht="13.95" customHeight="1" spans="6:11">
      <c r="F13" s="6" t="s">
        <v>32</v>
      </c>
      <c r="G13" s="7" t="s">
        <v>32</v>
      </c>
      <c r="H13" s="8" t="s">
        <v>32</v>
      </c>
      <c r="I13" s="46" t="s">
        <v>32</v>
      </c>
      <c r="J13" s="37"/>
      <c r="K13" s="28"/>
    </row>
    <row r="14" spans="6:16">
      <c r="F14" s="9"/>
      <c r="G14" s="7"/>
      <c r="H14" s="8"/>
      <c r="I14" s="46"/>
      <c r="J14" s="37"/>
      <c r="K14" s="28"/>
      <c r="L14"/>
      <c r="M14"/>
      <c r="N14"/>
      <c r="O14"/>
      <c r="P14"/>
    </row>
    <row r="15" spans="6:16">
      <c r="F15" s="9"/>
      <c r="G15" s="7"/>
      <c r="H15" s="8"/>
      <c r="I15" s="46"/>
      <c r="J15" s="37"/>
      <c r="K15" s="28"/>
      <c r="L15"/>
      <c r="M15"/>
      <c r="N15"/>
      <c r="O15"/>
      <c r="P15"/>
    </row>
    <row r="16" ht="15" customHeight="1" spans="6:16">
      <c r="F16" s="9"/>
      <c r="G16" s="7"/>
      <c r="H16" s="8"/>
      <c r="I16" s="46"/>
      <c r="J16" s="37"/>
      <c r="K16" s="28"/>
      <c r="M16" s="47"/>
      <c r="N16" s="47"/>
      <c r="O16" s="47"/>
      <c r="P16" s="47"/>
    </row>
    <row r="17" spans="6:17">
      <c r="F17" s="9"/>
      <c r="G17" s="7"/>
      <c r="H17" s="8"/>
      <c r="I17" s="46"/>
      <c r="J17" s="37"/>
      <c r="K17" s="28"/>
      <c r="L17" s="17"/>
      <c r="M17" s="48">
        <f>COS(O7)</f>
        <v>1</v>
      </c>
      <c r="N17" s="48">
        <f>-(SIN(O7))*COS(R7)</f>
        <v>0</v>
      </c>
      <c r="O17" s="48">
        <f>SIN(O7)*SIN(R7)</f>
        <v>0</v>
      </c>
      <c r="P17" s="48">
        <f>Q7*COS(O7)</f>
        <v>0</v>
      </c>
      <c r="Q17" s="68"/>
    </row>
    <row r="18" spans="6:17">
      <c r="F18" s="9"/>
      <c r="G18" s="7"/>
      <c r="H18" s="8"/>
      <c r="I18" s="46"/>
      <c r="J18" s="37"/>
      <c r="K18" s="28"/>
      <c r="L18" s="49"/>
      <c r="M18" s="48">
        <f>SIN(O7)</f>
        <v>0</v>
      </c>
      <c r="N18" s="48">
        <f>COS(O7)*COS(R7)</f>
        <v>6.12323399573677e-17</v>
      </c>
      <c r="O18" s="48">
        <f>-(COS(O7))*SIN(R7)</f>
        <v>-1</v>
      </c>
      <c r="P18" s="48">
        <f>Q7*SIN(O7)</f>
        <v>0</v>
      </c>
      <c r="Q18" s="68"/>
    </row>
    <row r="19" spans="6:17">
      <c r="F19" s="9"/>
      <c r="G19" s="7"/>
      <c r="H19" s="8"/>
      <c r="I19" s="46"/>
      <c r="J19" s="37"/>
      <c r="K19" s="28"/>
      <c r="L19" s="49"/>
      <c r="M19" s="48">
        <v>0</v>
      </c>
      <c r="N19" s="48">
        <f>SIN(R7)</f>
        <v>1</v>
      </c>
      <c r="O19" s="48">
        <f>COS(R7)</f>
        <v>6.12323399573677e-17</v>
      </c>
      <c r="P19" s="48">
        <f>P7</f>
        <v>0.215</v>
      </c>
      <c r="Q19" s="68"/>
    </row>
    <row r="20" spans="6:17">
      <c r="F20" s="9"/>
      <c r="G20" s="7"/>
      <c r="H20" s="8"/>
      <c r="I20" s="46"/>
      <c r="J20" s="37"/>
      <c r="K20" s="28"/>
      <c r="L20" s="17"/>
      <c r="M20" s="48">
        <v>0</v>
      </c>
      <c r="N20" s="48">
        <v>0</v>
      </c>
      <c r="O20" s="48">
        <v>0</v>
      </c>
      <c r="P20" s="48">
        <v>1</v>
      </c>
      <c r="Q20" s="68"/>
    </row>
    <row r="21" spans="6:21">
      <c r="F21" s="9"/>
      <c r="G21" s="7"/>
      <c r="H21" s="8"/>
      <c r="I21" s="46"/>
      <c r="J21" s="37"/>
      <c r="Q21" s="68"/>
      <c r="R21" s="68"/>
      <c r="S21" s="68"/>
      <c r="T21" s="68"/>
      <c r="U21" s="68"/>
    </row>
    <row r="22" spans="6:21">
      <c r="F22" s="9"/>
      <c r="G22" s="7"/>
      <c r="H22" s="8"/>
      <c r="I22" s="46"/>
      <c r="J22" s="37"/>
      <c r="M22"/>
      <c r="N22"/>
      <c r="O22"/>
      <c r="P22"/>
      <c r="Q22" s="68"/>
      <c r="R22" s="68"/>
      <c r="S22" s="68"/>
      <c r="T22" s="68"/>
      <c r="U22" s="68"/>
    </row>
    <row r="23" spans="6:21">
      <c r="F23" s="9"/>
      <c r="G23" s="7"/>
      <c r="H23" s="8"/>
      <c r="I23" s="46"/>
      <c r="J23" s="37"/>
      <c r="M23"/>
      <c r="N23"/>
      <c r="O23"/>
      <c r="P23"/>
      <c r="Q23" s="68"/>
      <c r="R23" s="68"/>
      <c r="S23" s="68"/>
      <c r="T23" s="68"/>
      <c r="U23" s="68"/>
    </row>
    <row r="24" spans="6:21">
      <c r="F24" s="9"/>
      <c r="G24" s="7"/>
      <c r="H24" s="8"/>
      <c r="I24" s="46"/>
      <c r="J24" s="37"/>
      <c r="M24" s="50"/>
      <c r="N24" s="50"/>
      <c r="O24" s="50"/>
      <c r="P24" s="50"/>
      <c r="Q24" s="68"/>
      <c r="R24" s="68"/>
      <c r="S24" s="68"/>
      <c r="T24" s="68"/>
      <c r="U24" s="68"/>
    </row>
    <row r="25" spans="6:25">
      <c r="F25" s="9"/>
      <c r="G25" s="7"/>
      <c r="H25" s="8"/>
      <c r="I25" s="46"/>
      <c r="J25" s="37"/>
      <c r="K25" s="22"/>
      <c r="L25" s="22"/>
      <c r="M25" s="51">
        <f>COS(O8)</f>
        <v>1</v>
      </c>
      <c r="N25" s="51">
        <f>-(SIN(O8))*COS(R8)</f>
        <v>0</v>
      </c>
      <c r="O25" s="51">
        <f>SIN(O8)*SIN(R8)</f>
        <v>0</v>
      </c>
      <c r="P25" s="51">
        <f>Q8*COS(O8)</f>
        <v>-1</v>
      </c>
      <c r="Q25" s="68"/>
      <c r="R25" s="68"/>
      <c r="S25" s="68"/>
      <c r="T25" s="68"/>
      <c r="U25" s="69"/>
      <c r="V25" s="70">
        <f t="array" ref="V25:Y28">MMULT(M17:P20,M25:P28)</f>
        <v>1</v>
      </c>
      <c r="W25" s="70">
        <v>0</v>
      </c>
      <c r="X25" s="70">
        <v>0</v>
      </c>
      <c r="Y25" s="75">
        <v>-1</v>
      </c>
    </row>
    <row r="26" spans="6:25">
      <c r="F26" s="9"/>
      <c r="G26" s="7"/>
      <c r="H26" s="8"/>
      <c r="I26" s="46"/>
      <c r="J26" s="22"/>
      <c r="K26" s="22"/>
      <c r="L26" s="22"/>
      <c r="M26" s="51">
        <f>SIN(O8)</f>
        <v>0</v>
      </c>
      <c r="N26" s="51">
        <f>COS(O8)*COS(R8)</f>
        <v>1</v>
      </c>
      <c r="O26" s="51">
        <f>-(COS(O8))*SIN(R8)</f>
        <v>0</v>
      </c>
      <c r="P26" s="51">
        <f>Q8*SIN(O8)</f>
        <v>0</v>
      </c>
      <c r="Q26" s="68"/>
      <c r="R26" s="68"/>
      <c r="S26" s="68"/>
      <c r="T26" s="68"/>
      <c r="U26" s="69"/>
      <c r="V26" s="70">
        <v>0</v>
      </c>
      <c r="W26" s="70">
        <v>6.12323399573677e-17</v>
      </c>
      <c r="X26" s="70">
        <v>-1</v>
      </c>
      <c r="Y26" s="76">
        <v>0</v>
      </c>
    </row>
    <row r="27" spans="6:25">
      <c r="F27" s="9"/>
      <c r="G27" s="7"/>
      <c r="H27" s="8"/>
      <c r="I27" s="46"/>
      <c r="J27" s="22"/>
      <c r="K27" s="22"/>
      <c r="L27" s="22"/>
      <c r="M27" s="51">
        <v>0</v>
      </c>
      <c r="N27" s="51">
        <f>SIN(R8)</f>
        <v>0</v>
      </c>
      <c r="O27" s="51">
        <f>COS(R8)</f>
        <v>1</v>
      </c>
      <c r="P27" s="51">
        <f>P8</f>
        <v>0</v>
      </c>
      <c r="Q27" s="68"/>
      <c r="R27" s="68"/>
      <c r="S27" s="68"/>
      <c r="T27" s="68"/>
      <c r="U27" s="69"/>
      <c r="V27" s="70">
        <v>0</v>
      </c>
      <c r="W27" s="70">
        <v>1</v>
      </c>
      <c r="X27" s="70">
        <v>6.12323399573677e-17</v>
      </c>
      <c r="Y27" s="77">
        <v>0.215</v>
      </c>
    </row>
    <row r="28" spans="6:25">
      <c r="F28" s="9"/>
      <c r="G28" s="7"/>
      <c r="H28" s="8"/>
      <c r="I28" s="46"/>
      <c r="J28" s="22"/>
      <c r="K28" s="22"/>
      <c r="L28" s="22"/>
      <c r="M28" s="51">
        <v>0</v>
      </c>
      <c r="N28" s="51">
        <v>0</v>
      </c>
      <c r="O28" s="51">
        <v>0</v>
      </c>
      <c r="P28" s="51">
        <v>1</v>
      </c>
      <c r="Q28" s="68"/>
      <c r="R28" s="68"/>
      <c r="S28" s="68"/>
      <c r="T28" s="68"/>
      <c r="U28" s="69"/>
      <c r="V28" s="70">
        <v>0</v>
      </c>
      <c r="W28" s="70">
        <v>0</v>
      </c>
      <c r="X28" s="70">
        <v>0</v>
      </c>
      <c r="Y28" s="70">
        <v>1</v>
      </c>
    </row>
    <row r="29" spans="6:25">
      <c r="F29" s="9"/>
      <c r="G29" s="7"/>
      <c r="H29" s="8"/>
      <c r="I29" s="46"/>
      <c r="Q29" s="68"/>
      <c r="R29" s="68"/>
      <c r="S29" s="68"/>
      <c r="T29" s="68"/>
      <c r="U29" s="68"/>
      <c r="V29" s="71"/>
      <c r="W29" s="71"/>
      <c r="X29" s="71"/>
      <c r="Y29" s="71"/>
    </row>
    <row r="30" spans="6:25">
      <c r="F30" s="9"/>
      <c r="G30" s="7"/>
      <c r="H30" s="8"/>
      <c r="I30" s="52"/>
      <c r="M30"/>
      <c r="N30"/>
      <c r="O30"/>
      <c r="P30"/>
      <c r="Q30" s="68"/>
      <c r="R30" s="68"/>
      <c r="S30" s="68"/>
      <c r="T30" s="68"/>
      <c r="U30" s="68"/>
      <c r="V30" s="71"/>
      <c r="W30" s="71"/>
      <c r="X30" s="71"/>
      <c r="Y30" s="71"/>
    </row>
    <row r="31" spans="6:25">
      <c r="F31" s="9"/>
      <c r="G31" s="7"/>
      <c r="H31" s="8"/>
      <c r="I31" s="27"/>
      <c r="M31"/>
      <c r="N31"/>
      <c r="O31"/>
      <c r="P31"/>
      <c r="Q31" s="68"/>
      <c r="R31" s="68"/>
      <c r="S31" s="68"/>
      <c r="T31" s="68"/>
      <c r="U31" s="68"/>
      <c r="V31" s="71"/>
      <c r="W31" s="71"/>
      <c r="X31" s="71"/>
      <c r="Y31" s="71"/>
    </row>
    <row r="32" spans="6:25">
      <c r="F32" s="9"/>
      <c r="G32" s="7"/>
      <c r="H32" s="8"/>
      <c r="I32" s="27"/>
      <c r="M32" s="53"/>
      <c r="N32" s="53"/>
      <c r="O32" s="53"/>
      <c r="P32" s="53"/>
      <c r="Q32" s="68"/>
      <c r="R32" s="68"/>
      <c r="S32" s="68"/>
      <c r="T32" s="68"/>
      <c r="U32" s="68"/>
      <c r="V32" s="71"/>
      <c r="W32" s="71"/>
      <c r="X32" s="71"/>
      <c r="Y32" s="71"/>
    </row>
    <row r="33" spans="6:25">
      <c r="F33" s="9"/>
      <c r="G33" s="7"/>
      <c r="H33" s="8"/>
      <c r="I33" s="27"/>
      <c r="J33" s="27"/>
      <c r="K33" s="27"/>
      <c r="L33" s="27"/>
      <c r="M33" s="54">
        <f>COS(O9)</f>
        <v>1</v>
      </c>
      <c r="N33" s="54">
        <f>-(SIN(O9))*COS(R9)</f>
        <v>0</v>
      </c>
      <c r="O33" s="54">
        <f>SIN(O9)*SIN(R9)</f>
        <v>0</v>
      </c>
      <c r="P33" s="54">
        <f>Q9*COS(O9)</f>
        <v>-0.716</v>
      </c>
      <c r="Q33" s="68"/>
      <c r="R33" s="68"/>
      <c r="S33" s="68"/>
      <c r="T33" s="68"/>
      <c r="U33" s="68"/>
      <c r="V33" s="70">
        <f t="array" ref="V33:Y36">MMULT(V25:Y28,M33:P36)</f>
        <v>1</v>
      </c>
      <c r="W33" s="70">
        <v>0</v>
      </c>
      <c r="X33" s="70">
        <v>0</v>
      </c>
      <c r="Y33" s="75">
        <v>-1.716</v>
      </c>
    </row>
    <row r="34" spans="6:25">
      <c r="F34" s="9"/>
      <c r="G34" s="7"/>
      <c r="H34" s="8"/>
      <c r="I34" s="27"/>
      <c r="J34" s="27"/>
      <c r="K34" s="27"/>
      <c r="L34" s="27"/>
      <c r="M34" s="54">
        <f>SIN(O9)</f>
        <v>0</v>
      </c>
      <c r="N34" s="54">
        <f>COS(O9)*COS(R9)</f>
        <v>1</v>
      </c>
      <c r="O34" s="54">
        <f>-(COS(O9))*SIN(R9)</f>
        <v>0</v>
      </c>
      <c r="P34" s="54">
        <f>Q9*SIN(O9)</f>
        <v>0</v>
      </c>
      <c r="Q34" s="68"/>
      <c r="R34" s="68"/>
      <c r="S34" s="68"/>
      <c r="T34" s="68"/>
      <c r="U34" s="68"/>
      <c r="V34" s="70">
        <v>0</v>
      </c>
      <c r="W34" s="70">
        <v>6.12323399573677e-17</v>
      </c>
      <c r="X34" s="70">
        <v>-1</v>
      </c>
      <c r="Y34" s="76">
        <v>0</v>
      </c>
    </row>
    <row r="35" spans="6:25">
      <c r="F35" s="9"/>
      <c r="G35" s="7"/>
      <c r="H35" s="8"/>
      <c r="I35" s="27"/>
      <c r="J35" s="27"/>
      <c r="K35" s="27"/>
      <c r="L35" s="27"/>
      <c r="M35" s="54">
        <v>0</v>
      </c>
      <c r="N35" s="54">
        <f>SIN(R9)</f>
        <v>0</v>
      </c>
      <c r="O35" s="54">
        <f>COS(R9)</f>
        <v>1</v>
      </c>
      <c r="P35" s="54">
        <f>P9</f>
        <v>0</v>
      </c>
      <c r="Q35" s="68"/>
      <c r="R35" s="68"/>
      <c r="S35" s="68"/>
      <c r="T35" s="68"/>
      <c r="U35" s="68"/>
      <c r="V35" s="70">
        <v>0</v>
      </c>
      <c r="W35" s="70">
        <v>1</v>
      </c>
      <c r="X35" s="70">
        <v>6.12323399573677e-17</v>
      </c>
      <c r="Y35" s="77">
        <v>0.215</v>
      </c>
    </row>
    <row r="36" spans="6:30">
      <c r="F36" s="9"/>
      <c r="G36" s="7"/>
      <c r="H36" s="8"/>
      <c r="I36" s="27"/>
      <c r="J36" s="27"/>
      <c r="K36" s="27"/>
      <c r="L36" s="27"/>
      <c r="M36" s="54">
        <v>0</v>
      </c>
      <c r="N36" s="54">
        <v>0</v>
      </c>
      <c r="O36" s="54">
        <v>0</v>
      </c>
      <c r="P36" s="54">
        <v>1</v>
      </c>
      <c r="Q36" s="68"/>
      <c r="R36" s="68"/>
      <c r="S36" s="68"/>
      <c r="T36" s="68"/>
      <c r="U36" s="68"/>
      <c r="V36" s="70">
        <v>0</v>
      </c>
      <c r="W36" s="70">
        <v>0</v>
      </c>
      <c r="X36" s="70">
        <v>0</v>
      </c>
      <c r="Y36" s="70">
        <v>1</v>
      </c>
      <c r="AB36" s="78" t="s">
        <v>37</v>
      </c>
      <c r="AC36" s="78"/>
      <c r="AD36" s="78"/>
    </row>
    <row r="37" ht="13.95" customHeight="1" spans="6:30">
      <c r="F37" s="9"/>
      <c r="G37" s="7"/>
      <c r="H37" s="8"/>
      <c r="V37" s="71"/>
      <c r="W37" s="71"/>
      <c r="X37" s="71"/>
      <c r="Y37" s="71"/>
      <c r="AB37" s="78"/>
      <c r="AC37" s="78"/>
      <c r="AD37" s="78"/>
    </row>
    <row r="38" spans="6:30">
      <c r="F38" s="9"/>
      <c r="G38" s="7"/>
      <c r="H38" s="3"/>
      <c r="M38"/>
      <c r="N38"/>
      <c r="O38"/>
      <c r="P38"/>
      <c r="V38" s="71"/>
      <c r="W38" s="71"/>
      <c r="X38" s="71"/>
      <c r="Y38" s="71"/>
      <c r="AB38" s="78"/>
      <c r="AC38" s="78"/>
      <c r="AD38" s="78"/>
    </row>
    <row r="39" spans="6:43">
      <c r="F39" s="9"/>
      <c r="G39" s="7"/>
      <c r="H39" s="3"/>
      <c r="M39"/>
      <c r="N39"/>
      <c r="O39"/>
      <c r="P39"/>
      <c r="V39" s="71"/>
      <c r="W39" s="71"/>
      <c r="X39" s="71"/>
      <c r="Y39" s="71"/>
      <c r="AB39" s="79" t="s">
        <v>38</v>
      </c>
      <c r="AC39" s="79" t="s">
        <v>39</v>
      </c>
      <c r="AD39" s="79" t="s">
        <v>40</v>
      </c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6:43">
      <c r="F40" s="9"/>
      <c r="G40" s="7"/>
      <c r="H40" s="3"/>
      <c r="M40" s="47"/>
      <c r="N40" s="47"/>
      <c r="O40" s="47"/>
      <c r="P40" s="47"/>
      <c r="V40" s="71"/>
      <c r="W40" s="71"/>
      <c r="X40" s="71"/>
      <c r="Y40" s="71"/>
      <c r="AB40" s="79">
        <f>P17</f>
        <v>0</v>
      </c>
      <c r="AC40" s="79">
        <f>P18</f>
        <v>0</v>
      </c>
      <c r="AD40" s="79">
        <f>P19</f>
        <v>0.215</v>
      </c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6:43">
      <c r="F41" s="9"/>
      <c r="G41" s="7"/>
      <c r="H41" s="3"/>
      <c r="I41" s="3"/>
      <c r="J41" s="3"/>
      <c r="K41" s="3"/>
      <c r="L41" s="3"/>
      <c r="M41" s="55">
        <f>COS(O10)</f>
        <v>1</v>
      </c>
      <c r="N41" s="55">
        <f>-(SIN(O10))*COS(R10)</f>
        <v>0</v>
      </c>
      <c r="O41" s="55">
        <f>SIN(O10)*SIN(R10)</f>
        <v>0</v>
      </c>
      <c r="P41" s="55">
        <f>Q10*COS(O10)</f>
        <v>0</v>
      </c>
      <c r="V41" s="70">
        <f t="array" ref="V41:Y44">MMULT(V33:Y36,M41:P44)</f>
        <v>1</v>
      </c>
      <c r="W41" s="70">
        <v>0</v>
      </c>
      <c r="X41" s="70">
        <v>0</v>
      </c>
      <c r="Y41" s="75">
        <v>-1.716</v>
      </c>
      <c r="AB41" s="80">
        <f>Y25</f>
        <v>-1</v>
      </c>
      <c r="AC41" s="80">
        <f>Y26</f>
        <v>0</v>
      </c>
      <c r="AD41" s="80">
        <f>Y27</f>
        <v>0.215</v>
      </c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6:43">
      <c r="F42" s="9"/>
      <c r="G42" s="7"/>
      <c r="H42" s="3"/>
      <c r="I42" s="3"/>
      <c r="J42" s="3"/>
      <c r="K42" s="3"/>
      <c r="L42" s="3"/>
      <c r="M42" s="55">
        <f>SIN(O10)</f>
        <v>0</v>
      </c>
      <c r="N42" s="55">
        <f>COS(O10)*COS(R10)</f>
        <v>6.12323399573677e-17</v>
      </c>
      <c r="O42" s="55">
        <f>-(COS(O10))*SIN(R10)</f>
        <v>-1</v>
      </c>
      <c r="P42" s="55">
        <f>Q10*SIN(O10)</f>
        <v>0</v>
      </c>
      <c r="V42" s="70">
        <v>0</v>
      </c>
      <c r="W42" s="70">
        <v>-1</v>
      </c>
      <c r="X42" s="70">
        <v>-1.22464679914735e-16</v>
      </c>
      <c r="Y42" s="76">
        <v>-0.166</v>
      </c>
      <c r="AB42" s="80">
        <f>Y33</f>
        <v>-1.716</v>
      </c>
      <c r="AC42" s="80">
        <f>Y34</f>
        <v>0</v>
      </c>
      <c r="AD42" s="80">
        <f>Y35</f>
        <v>0.215</v>
      </c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6:43">
      <c r="F43" s="9"/>
      <c r="G43" s="7"/>
      <c r="H43" s="3"/>
      <c r="I43" s="3"/>
      <c r="J43" s="3"/>
      <c r="K43" s="3"/>
      <c r="L43" s="3"/>
      <c r="M43" s="55">
        <v>0</v>
      </c>
      <c r="N43" s="55">
        <f>SIN(R10)</f>
        <v>1</v>
      </c>
      <c r="O43" s="55">
        <f>COS(R10)</f>
        <v>6.12323399573677e-17</v>
      </c>
      <c r="P43" s="56">
        <f>P10</f>
        <v>0.166</v>
      </c>
      <c r="V43" s="70">
        <v>0</v>
      </c>
      <c r="W43" s="70">
        <v>1.22464679914735e-16</v>
      </c>
      <c r="X43" s="70">
        <v>-1</v>
      </c>
      <c r="Y43" s="77">
        <v>0.215</v>
      </c>
      <c r="AB43" s="80">
        <f>Y41</f>
        <v>-1.716</v>
      </c>
      <c r="AC43" s="80">
        <f>Y42</f>
        <v>-0.166</v>
      </c>
      <c r="AD43" s="80">
        <f>Y43</f>
        <v>0.215</v>
      </c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6:30">
      <c r="F44" s="9"/>
      <c r="G44" s="7"/>
      <c r="H44" s="3"/>
      <c r="I44" s="3"/>
      <c r="J44" s="3"/>
      <c r="K44" s="3"/>
      <c r="L44" s="3"/>
      <c r="M44" s="55">
        <v>0</v>
      </c>
      <c r="N44" s="55">
        <v>0</v>
      </c>
      <c r="O44" s="55">
        <v>0</v>
      </c>
      <c r="P44" s="55">
        <v>1</v>
      </c>
      <c r="V44" s="70">
        <v>0</v>
      </c>
      <c r="W44" s="70">
        <v>0</v>
      </c>
      <c r="X44" s="70">
        <v>0</v>
      </c>
      <c r="Y44" s="70">
        <v>1</v>
      </c>
      <c r="AB44" s="80">
        <f>Y49</f>
        <v>-1.716</v>
      </c>
      <c r="AC44" s="80">
        <f>Y50</f>
        <v>-0.166</v>
      </c>
      <c r="AD44" s="80">
        <f>Y51</f>
        <v>0.077</v>
      </c>
    </row>
    <row r="45" spans="6:30">
      <c r="F45" s="9"/>
      <c r="G45" s="7"/>
      <c r="V45" s="71"/>
      <c r="W45" s="71"/>
      <c r="X45" s="71"/>
      <c r="Y45" s="71"/>
      <c r="AB45" s="80">
        <f>Y57</f>
        <v>-1.716</v>
      </c>
      <c r="AC45" s="80">
        <f>Y58</f>
        <v>-0.286</v>
      </c>
      <c r="AD45" s="80">
        <f>Y59</f>
        <v>0.077</v>
      </c>
    </row>
    <row r="46" spans="6:25">
      <c r="F46" s="9"/>
      <c r="G46" s="4"/>
      <c r="M46"/>
      <c r="N46"/>
      <c r="O46"/>
      <c r="P46"/>
      <c r="V46" s="71"/>
      <c r="W46" s="71"/>
      <c r="X46" s="71"/>
      <c r="Y46" s="71"/>
    </row>
    <row r="47" spans="6:25">
      <c r="F47" s="9"/>
      <c r="G47" s="4"/>
      <c r="M47"/>
      <c r="N47"/>
      <c r="O47"/>
      <c r="P47"/>
      <c r="V47" s="71"/>
      <c r="W47" s="71"/>
      <c r="X47" s="71"/>
      <c r="Y47" s="71"/>
    </row>
    <row r="48" spans="6:30">
      <c r="F48" s="9"/>
      <c r="G48" s="4"/>
      <c r="M48" s="53"/>
      <c r="N48" s="53"/>
      <c r="O48" s="53"/>
      <c r="P48" s="53"/>
      <c r="V48" s="71"/>
      <c r="W48" s="71"/>
      <c r="X48" s="71"/>
      <c r="Y48" s="71"/>
      <c r="AB48" s="79" t="s">
        <v>41</v>
      </c>
      <c r="AC48" s="79" t="s">
        <v>42</v>
      </c>
      <c r="AD48" s="79" t="s">
        <v>43</v>
      </c>
    </row>
    <row r="49" spans="6:30">
      <c r="F49" s="9"/>
      <c r="G49" s="4"/>
      <c r="H49" s="4"/>
      <c r="I49" s="4"/>
      <c r="J49" s="4"/>
      <c r="K49" s="4"/>
      <c r="L49" s="4"/>
      <c r="M49" s="57">
        <f>COS(O11)</f>
        <v>1</v>
      </c>
      <c r="N49" s="57">
        <f>-(SIN(O11))*COS(R11)</f>
        <v>0</v>
      </c>
      <c r="O49" s="57">
        <f>SIN(O11)*SIN(R11)</f>
        <v>0</v>
      </c>
      <c r="P49" s="57">
        <f>Q11*COS(O11)</f>
        <v>0</v>
      </c>
      <c r="V49" s="70">
        <f t="array" ref="V49:Y52">MMULT(V41:Y44,M49:P52)</f>
        <v>1</v>
      </c>
      <c r="W49" s="70">
        <v>0</v>
      </c>
      <c r="X49" s="70">
        <v>0</v>
      </c>
      <c r="Y49" s="75">
        <v>-1.716</v>
      </c>
      <c r="AB49" s="80">
        <f>ATAN2(-V59,SQRT(POWER(V57,2)+POWER(V58,2)))</f>
        <v>1.5707963267949</v>
      </c>
      <c r="AC49" s="80">
        <f>ATAN2(V58/COS(AB49),V57/COS(AB49))</f>
        <v>1.5707963267949</v>
      </c>
      <c r="AD49" s="80">
        <f>ATAN2(W59/COS(AB49),X59/COS(AB49))</f>
        <v>6.12323399573677e-17</v>
      </c>
    </row>
    <row r="50" spans="6:30">
      <c r="F50" s="9"/>
      <c r="G50" s="4"/>
      <c r="H50" s="4"/>
      <c r="I50" s="4"/>
      <c r="J50" s="4"/>
      <c r="K50" s="4"/>
      <c r="L50" s="4"/>
      <c r="M50" s="57">
        <f>SIN(O11)</f>
        <v>0</v>
      </c>
      <c r="N50" s="57">
        <f>COS(O11)*COS(R11)</f>
        <v>6.12323399573677e-17</v>
      </c>
      <c r="O50" s="57">
        <f>-(COS(O11))*SIN(R11)</f>
        <v>1</v>
      </c>
      <c r="P50" s="57">
        <f>Q11*SIN(O11)</f>
        <v>0</v>
      </c>
      <c r="V50" s="70">
        <v>0</v>
      </c>
      <c r="W50" s="70">
        <v>6.12323399573677e-17</v>
      </c>
      <c r="X50" s="70">
        <v>-1</v>
      </c>
      <c r="Y50" s="76">
        <v>-0.166</v>
      </c>
      <c r="AB50" s="80">
        <f>DEGREES(AB49)</f>
        <v>90</v>
      </c>
      <c r="AC50" s="80">
        <f>DEGREES(AC49)</f>
        <v>90</v>
      </c>
      <c r="AD50" s="80">
        <f>DEGREES(AD49)</f>
        <v>3.50835464926744e-15</v>
      </c>
    </row>
    <row r="51" spans="6:25">
      <c r="F51" s="9"/>
      <c r="G51" s="4"/>
      <c r="H51" s="4"/>
      <c r="I51" s="4"/>
      <c r="J51" s="4"/>
      <c r="K51" s="4"/>
      <c r="L51" s="4"/>
      <c r="M51" s="57">
        <v>0</v>
      </c>
      <c r="N51" s="57">
        <f>SIN(R11)</f>
        <v>-1</v>
      </c>
      <c r="O51" s="57">
        <f>COS(R11)</f>
        <v>6.12323399573677e-17</v>
      </c>
      <c r="P51" s="58">
        <f>P11</f>
        <v>0.138</v>
      </c>
      <c r="V51" s="70">
        <v>0</v>
      </c>
      <c r="W51" s="70">
        <v>1</v>
      </c>
      <c r="X51" s="70">
        <v>6.12323399573677e-17</v>
      </c>
      <c r="Y51" s="77">
        <v>0.077</v>
      </c>
    </row>
    <row r="52" spans="6:25">
      <c r="F52" s="9"/>
      <c r="G52" s="4"/>
      <c r="H52" s="4"/>
      <c r="I52" s="4"/>
      <c r="J52" s="4"/>
      <c r="K52" s="4"/>
      <c r="L52" s="4"/>
      <c r="M52" s="57">
        <v>0</v>
      </c>
      <c r="N52" s="57">
        <v>0</v>
      </c>
      <c r="O52" s="57">
        <v>0</v>
      </c>
      <c r="P52" s="57">
        <v>1</v>
      </c>
      <c r="V52" s="70">
        <v>0</v>
      </c>
      <c r="W52" s="70">
        <v>0</v>
      </c>
      <c r="X52" s="70">
        <v>0</v>
      </c>
      <c r="Y52" s="70">
        <v>1</v>
      </c>
    </row>
    <row r="53" spans="6:25">
      <c r="F53" s="9"/>
      <c r="V53" s="71"/>
      <c r="W53" s="71"/>
      <c r="X53" s="71"/>
      <c r="Y53" s="71"/>
    </row>
    <row r="54" spans="6:25">
      <c r="F54" s="5"/>
      <c r="M54" s="59" t="s">
        <v>44</v>
      </c>
      <c r="N54" s="59"/>
      <c r="O54" s="59"/>
      <c r="P54" s="59"/>
      <c r="V54" s="71"/>
      <c r="W54" s="71"/>
      <c r="X54" s="71"/>
      <c r="Y54" s="71"/>
    </row>
    <row r="55" spans="6:25">
      <c r="F55" s="5"/>
      <c r="M55" s="59"/>
      <c r="N55" s="59"/>
      <c r="O55" s="59"/>
      <c r="P55" s="59"/>
      <c r="V55" s="71"/>
      <c r="W55" s="71"/>
      <c r="X55" s="71"/>
      <c r="Y55" s="71"/>
    </row>
    <row r="56" spans="6:25">
      <c r="F56" s="5"/>
      <c r="M56"/>
      <c r="N56" s="59"/>
      <c r="O56" s="59"/>
      <c r="P56" s="59"/>
      <c r="V56" s="71"/>
      <c r="W56" s="71"/>
      <c r="X56" s="71"/>
      <c r="Y56" s="71"/>
    </row>
    <row r="57" spans="6:25">
      <c r="F57" s="5"/>
      <c r="G57" s="5"/>
      <c r="H57" s="5"/>
      <c r="I57" s="5"/>
      <c r="J57" s="5"/>
      <c r="K57" s="5"/>
      <c r="L57" s="5"/>
      <c r="M57" s="60">
        <f>COS(O12)</f>
        <v>1</v>
      </c>
      <c r="N57" s="60">
        <f>-(SIN(O12))*COS(R12)</f>
        <v>0</v>
      </c>
      <c r="O57" s="60">
        <f>SIN(O12)*SIN(R12)</f>
        <v>0</v>
      </c>
      <c r="P57" s="60">
        <f>Q12*COS(O12)</f>
        <v>0</v>
      </c>
      <c r="V57" s="70">
        <f t="array" ref="V57:Y60">MMULT(V49:Y52,M57:P60)</f>
        <v>1</v>
      </c>
      <c r="W57" s="70">
        <v>0</v>
      </c>
      <c r="X57" s="70">
        <v>0</v>
      </c>
      <c r="Y57" s="75">
        <v>-1.716</v>
      </c>
    </row>
    <row r="58" spans="6:25">
      <c r="F58" s="5"/>
      <c r="G58" s="5"/>
      <c r="H58" s="5"/>
      <c r="I58" s="5"/>
      <c r="J58" s="5"/>
      <c r="K58" s="5"/>
      <c r="L58" s="5"/>
      <c r="M58" s="60">
        <f>SIN(O12)</f>
        <v>0</v>
      </c>
      <c r="N58" s="60">
        <f>COS(O12)*COS(R12)</f>
        <v>1</v>
      </c>
      <c r="O58" s="60">
        <f>-(COS(O12))*SIN(R12)</f>
        <v>0</v>
      </c>
      <c r="P58" s="60">
        <f>Q12*SIN(O12)</f>
        <v>0</v>
      </c>
      <c r="V58" s="70">
        <v>0</v>
      </c>
      <c r="W58" s="70">
        <v>6.12323399573677e-17</v>
      </c>
      <c r="X58" s="70">
        <v>-1</v>
      </c>
      <c r="Y58" s="76">
        <v>-0.286</v>
      </c>
    </row>
    <row r="59" spans="6:25">
      <c r="F59" s="5"/>
      <c r="G59" s="5"/>
      <c r="H59" s="5"/>
      <c r="I59" s="5"/>
      <c r="J59" s="5"/>
      <c r="K59" s="5"/>
      <c r="L59" s="5"/>
      <c r="M59" s="60">
        <v>0</v>
      </c>
      <c r="N59" s="60">
        <f>SIN(R12)</f>
        <v>0</v>
      </c>
      <c r="O59" s="60">
        <f>COS(R12)</f>
        <v>1</v>
      </c>
      <c r="P59" s="61">
        <f>P12</f>
        <v>0.12</v>
      </c>
      <c r="V59" s="70">
        <v>0</v>
      </c>
      <c r="W59" s="70">
        <v>1</v>
      </c>
      <c r="X59" s="70">
        <v>6.12323399573677e-17</v>
      </c>
      <c r="Y59" s="77">
        <v>0.077</v>
      </c>
    </row>
    <row r="60" spans="6:25">
      <c r="F60" s="5"/>
      <c r="G60" s="5"/>
      <c r="H60" s="5"/>
      <c r="I60" s="5"/>
      <c r="J60" s="5"/>
      <c r="K60" s="5"/>
      <c r="L60" s="5"/>
      <c r="M60" s="60">
        <v>0</v>
      </c>
      <c r="N60" s="60">
        <v>0</v>
      </c>
      <c r="O60" s="60">
        <v>0</v>
      </c>
      <c r="P60" s="60">
        <v>1</v>
      </c>
      <c r="V60" s="70">
        <v>0</v>
      </c>
      <c r="W60" s="70">
        <v>0</v>
      </c>
      <c r="X60" s="70">
        <v>0</v>
      </c>
      <c r="Y60" s="70">
        <v>1</v>
      </c>
    </row>
    <row r="64" ht="15" customHeight="1"/>
  </sheetData>
  <mergeCells count="13">
    <mergeCell ref="M1:R1"/>
    <mergeCell ref="M5:R5"/>
    <mergeCell ref="M24:P24"/>
    <mergeCell ref="F13:F53"/>
    <mergeCell ref="G13:G45"/>
    <mergeCell ref="H13:H37"/>
    <mergeCell ref="I13:I29"/>
    <mergeCell ref="J11:J25"/>
    <mergeCell ref="K9:K20"/>
    <mergeCell ref="L18:L19"/>
    <mergeCell ref="O3:O4"/>
    <mergeCell ref="AB36:AD38"/>
    <mergeCell ref="V1:AA3"/>
  </mergeCells>
  <pageMargins left="0.7" right="0.7" top="0.75" bottom="0.75" header="0.3" footer="0.3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Scroll Bar 1" r:id="rId3">
              <controlPr defaultSize="0">
                <anchor moveWithCells="1">
                  <from>
                    <xdr:col>19</xdr:col>
                    <xdr:colOff>0</xdr:colOff>
                    <xdr:row>6</xdr:row>
                    <xdr:rowOff>0</xdr:rowOff>
                  </from>
                  <to>
                    <xdr:col>24</xdr:col>
                    <xdr:colOff>708660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Scroll Bar 2" r:id="rId4">
              <controlPr defaultSize="0">
                <anchor moveWithCells="1">
                  <from>
                    <xdr:col>19</xdr:col>
                    <xdr:colOff>0</xdr:colOff>
                    <xdr:row>7</xdr:row>
                    <xdr:rowOff>0</xdr:rowOff>
                  </from>
                  <to>
                    <xdr:col>24</xdr:col>
                    <xdr:colOff>708660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Scroll Bar 3" r:id="rId5">
              <controlPr defaultSize="0">
                <anchor moveWithCells="1">
                  <from>
                    <xdr:col>19</xdr:col>
                    <xdr:colOff>0</xdr:colOff>
                    <xdr:row>8</xdr:row>
                    <xdr:rowOff>0</xdr:rowOff>
                  </from>
                  <to>
                    <xdr:col>24</xdr:col>
                    <xdr:colOff>708660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Scroll Bar 4" r:id="rId6">
              <controlPr defaultSize="0">
                <anchor moveWithCells="1">
                  <from>
                    <xdr:col>19</xdr:col>
                    <xdr:colOff>0</xdr:colOff>
                    <xdr:row>10</xdr:row>
                    <xdr:rowOff>0</xdr:rowOff>
                  </from>
                  <to>
                    <xdr:col>24</xdr:col>
                    <xdr:colOff>708660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Scroll Bar 5" r:id="rId7">
              <controlPr defaultSize="0">
                <anchor moveWithCells="1">
                  <from>
                    <xdr:col>19</xdr:col>
                    <xdr:colOff>0</xdr:colOff>
                    <xdr:row>9</xdr:row>
                    <xdr:rowOff>0</xdr:rowOff>
                  </from>
                  <to>
                    <xdr:col>24</xdr:col>
                    <xdr:colOff>708660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Scroll Bar 6" r:id="rId8">
              <controlPr defaultSize="0">
                <anchor moveWithCells="1">
                  <from>
                    <xdr:col>19</xdr:col>
                    <xdr:colOff>0</xdr:colOff>
                    <xdr:row>11</xdr:row>
                    <xdr:rowOff>0</xdr:rowOff>
                  </from>
                  <to>
                    <xdr:col>24</xdr:col>
                    <xdr:colOff>708660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DH Parameters Table</vt:lpstr>
      <vt:lpstr>FR3</vt:lpstr>
      <vt:lpstr>FR3-WMS</vt:lpstr>
      <vt:lpstr>FR3-WML</vt:lpstr>
      <vt:lpstr>FR3-C</vt:lpstr>
      <vt:lpstr>FR5</vt:lpstr>
      <vt:lpstr>FR10</vt:lpstr>
      <vt:lpstr>FR16</vt:lpstr>
      <vt:lpstr>FR20</vt:lpstr>
      <vt:lpstr>FR30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</dc:creator>
  <cp:lastModifiedBy>ダ阳西下ぢ只求时光倒流</cp:lastModifiedBy>
  <dcterms:created xsi:type="dcterms:W3CDTF">2023-08-21T08:26:00Z</dcterms:created>
  <dcterms:modified xsi:type="dcterms:W3CDTF">2025-07-27T01:35:00Z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50E07A86BF3346EDB87DF360E033C252_13</vt:lpwstr>
  </property>
  <property fmtid="{D5CDD505-2E9C-101B-9397-08002B2CF9AE}" pid="3" name="KSOProductBuildVer">
    <vt:lpwstr>2052-12.1.0.21915</vt:lpwstr>
  </property>
</Properties>
</file>